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66925"/>
  <mc:AlternateContent xmlns:mc="http://schemas.openxmlformats.org/markup-compatibility/2006">
    <mc:Choice Requires="x15">
      <x15ac:absPath xmlns:x15ac="http://schemas.microsoft.com/office/spreadsheetml/2010/11/ac" url="C:\Users\jreg\Desktop\"/>
    </mc:Choice>
  </mc:AlternateContent>
  <xr:revisionPtr revIDLastSave="0" documentId="13_ncr:1_{81B98433-3F40-4C4F-9B40-A4C80618B8E6}" xr6:coauthVersionLast="47" xr6:coauthVersionMax="47" xr10:uidLastSave="{00000000-0000-0000-0000-000000000000}"/>
  <bookViews>
    <workbookView xWindow="30945" yWindow="2010" windowWidth="21600" windowHeight="11235" firstSheet="1" activeTab="3" xr2:uid="{A1227885-C7D7-4BFB-B1B4-7BE4B4DF7026}"/>
  </bookViews>
  <sheets>
    <sheet name="Assessment Framework" sheetId="9" r:id="rId1"/>
    <sheet name="Ideas that are progressing" sheetId="5" r:id="rId2"/>
    <sheet name="Ideas that are parked" sheetId="10" r:id="rId3"/>
    <sheet name="Scaling system" sheetId="6" r:id="rId4"/>
  </sheets>
  <definedNames>
    <definedName name="_xlnm._FilterDatabase" localSheetId="1" hidden="1">'Ideas that are progressing'!$BC$6:$BD$7</definedName>
    <definedName name="_ftn1" localSheetId="0">'Assessment Framework'!#REF!</definedName>
    <definedName name="_ftnref1" localSheetId="0">'Assessment Framework'!#REF!</definedName>
    <definedName name="_xlnm.Print_Area" localSheetId="1">'Ideas that are progressing'!$A$1:$BD$101</definedName>
    <definedName name="_xlnm.Print_Titles" localSheetId="0">'Assessment Framework'!$A:$D,'Assessment Framework'!$1:$5</definedName>
    <definedName name="_xlnm.Print_Titles" localSheetId="2">'Ideas that are parked'!$A:$C,'Ideas that are parked'!$1:$5</definedName>
    <definedName name="_xlnm.Print_Titles" localSheetId="1">'Ideas that are progressing'!$A:$D,'Ideas that are progressing'!$6:$6</definedName>
    <definedName name="_xlnm.Print_Titles" localSheetId="3">'Scaling system'!$A:$D,'Scaling system'!$1:$5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1" i="5" l="1"/>
  <c r="E100" i="5"/>
  <c r="E99" i="5"/>
  <c r="E98" i="5"/>
  <c r="E97" i="5"/>
  <c r="E96" i="5"/>
  <c r="E95" i="5"/>
  <c r="E94" i="5"/>
  <c r="E93" i="5"/>
  <c r="E92" i="5"/>
  <c r="E91" i="5"/>
  <c r="E90" i="5"/>
  <c r="E89" i="5"/>
  <c r="E88" i="5"/>
  <c r="E87" i="5"/>
  <c r="E86" i="5"/>
  <c r="E85" i="5"/>
  <c r="E84" i="5"/>
  <c r="E83" i="5"/>
  <c r="E82" i="5"/>
  <c r="E81" i="5"/>
  <c r="E80" i="5"/>
  <c r="E79" i="5"/>
  <c r="E78" i="5"/>
  <c r="E77" i="5"/>
  <c r="E76" i="5"/>
  <c r="E75" i="5"/>
  <c r="E74" i="5"/>
  <c r="E73" i="5"/>
  <c r="E72" i="5"/>
  <c r="E71" i="5"/>
  <c r="E70" i="5"/>
  <c r="E69" i="5"/>
  <c r="E68" i="5"/>
  <c r="E67" i="5"/>
  <c r="E66" i="5"/>
  <c r="E65" i="5"/>
  <c r="E64" i="5"/>
  <c r="E63" i="5"/>
  <c r="E62" i="5"/>
  <c r="E61" i="5"/>
  <c r="E60" i="5"/>
  <c r="E59" i="5"/>
  <c r="E58" i="5"/>
  <c r="E57" i="5"/>
  <c r="E56" i="5"/>
  <c r="E55" i="5"/>
  <c r="E54" i="5"/>
  <c r="E53" i="5"/>
  <c r="E52" i="5"/>
  <c r="E51" i="5"/>
  <c r="E50" i="5"/>
  <c r="E49" i="5"/>
  <c r="E48" i="5"/>
  <c r="E47" i="5"/>
  <c r="E46" i="5"/>
  <c r="E45" i="5"/>
  <c r="E44" i="5"/>
  <c r="E43" i="5"/>
  <c r="E42" i="5"/>
  <c r="E41" i="5"/>
  <c r="E40" i="5"/>
  <c r="E39" i="5"/>
  <c r="E38" i="5"/>
  <c r="E37" i="5"/>
  <c r="E36" i="5"/>
  <c r="E35" i="5"/>
  <c r="E34" i="5"/>
  <c r="E33" i="5"/>
  <c r="E32" i="5"/>
  <c r="E31" i="5"/>
  <c r="E30" i="5"/>
  <c r="E29" i="5"/>
  <c r="E28" i="5"/>
  <c r="E27" i="5"/>
  <c r="E26" i="5"/>
  <c r="E25" i="5"/>
  <c r="E24" i="5"/>
  <c r="E23" i="5"/>
  <c r="E22" i="5"/>
  <c r="E21" i="5"/>
  <c r="E20" i="5"/>
  <c r="E19" i="5"/>
  <c r="E18" i="5"/>
  <c r="E17" i="5"/>
  <c r="E16" i="5"/>
  <c r="E15" i="5"/>
  <c r="E14" i="5"/>
  <c r="E13" i="5"/>
  <c r="E12" i="5"/>
  <c r="E11" i="5"/>
  <c r="E10" i="5"/>
  <c r="E9" i="5"/>
  <c r="E8" i="5"/>
  <c r="E7" i="5"/>
  <c r="AZ98" i="5"/>
  <c r="AY98" i="5"/>
  <c r="AW98" i="5"/>
  <c r="AV98" i="5"/>
  <c r="U98" i="5"/>
  <c r="AX98" i="5" s="1"/>
  <c r="AV12" i="5"/>
  <c r="AW12" i="5"/>
  <c r="AY12" i="5"/>
  <c r="AZ12" i="5"/>
  <c r="U12" i="5"/>
  <c r="AX12" i="5" s="1"/>
  <c r="AZ70" i="5"/>
  <c r="AY70" i="5"/>
  <c r="AW70" i="5"/>
  <c r="AV70" i="5"/>
  <c r="U70" i="5"/>
  <c r="AX70" i="5" s="1"/>
  <c r="AZ68" i="5"/>
  <c r="AY68" i="5"/>
  <c r="AW68" i="5"/>
  <c r="AV68" i="5"/>
  <c r="U68" i="5"/>
  <c r="AX68" i="5" s="1"/>
  <c r="AZ65" i="5"/>
  <c r="AY65" i="5"/>
  <c r="AW65" i="5"/>
  <c r="AV65" i="5"/>
  <c r="U65" i="5"/>
  <c r="AX65" i="5" s="1"/>
  <c r="AZ41" i="5"/>
  <c r="AY41" i="5"/>
  <c r="AW41" i="5"/>
  <c r="AV41" i="5"/>
  <c r="U41" i="5"/>
  <c r="AX41" i="5" s="1"/>
  <c r="U81" i="5"/>
  <c r="U40" i="5"/>
  <c r="U101" i="5"/>
  <c r="U100" i="5"/>
  <c r="U99" i="5"/>
  <c r="U97" i="5"/>
  <c r="U96" i="5"/>
  <c r="U95" i="5"/>
  <c r="U94" i="5"/>
  <c r="U93" i="5"/>
  <c r="U92" i="5"/>
  <c r="U91" i="5"/>
  <c r="U90" i="5"/>
  <c r="U89" i="5"/>
  <c r="U88" i="5"/>
  <c r="U87" i="5"/>
  <c r="U86" i="5"/>
  <c r="U85" i="5"/>
  <c r="U84" i="5"/>
  <c r="U83" i="5"/>
  <c r="U82" i="5"/>
  <c r="U80" i="5"/>
  <c r="U79" i="5"/>
  <c r="U78" i="5"/>
  <c r="U77" i="5"/>
  <c r="U76" i="5"/>
  <c r="U75" i="5"/>
  <c r="U74" i="5"/>
  <c r="U73" i="5"/>
  <c r="U72" i="5"/>
  <c r="U71" i="5"/>
  <c r="U69" i="5"/>
  <c r="U67" i="5"/>
  <c r="U66" i="5"/>
  <c r="U64" i="5"/>
  <c r="U63" i="5"/>
  <c r="U62" i="5"/>
  <c r="U61" i="5"/>
  <c r="U60" i="5"/>
  <c r="U59" i="5"/>
  <c r="U58" i="5"/>
  <c r="U57" i="5"/>
  <c r="U56" i="5"/>
  <c r="U55" i="5"/>
  <c r="U54" i="5"/>
  <c r="U53" i="5"/>
  <c r="U52" i="5"/>
  <c r="U51" i="5"/>
  <c r="U50" i="5"/>
  <c r="U49" i="5"/>
  <c r="U48" i="5"/>
  <c r="U47" i="5"/>
  <c r="U46" i="5"/>
  <c r="U45" i="5"/>
  <c r="U44" i="5"/>
  <c r="U43" i="5"/>
  <c r="U42" i="5"/>
  <c r="U39" i="5"/>
  <c r="U38" i="5"/>
  <c r="U37" i="5"/>
  <c r="U36" i="5"/>
  <c r="U35" i="5"/>
  <c r="U34" i="5"/>
  <c r="U33" i="5"/>
  <c r="U32" i="5"/>
  <c r="U31" i="5"/>
  <c r="U30" i="5"/>
  <c r="U29" i="5"/>
  <c r="U28" i="5"/>
  <c r="U27" i="5"/>
  <c r="U26" i="5"/>
  <c r="U25" i="5"/>
  <c r="U24" i="5"/>
  <c r="U23" i="5"/>
  <c r="U22" i="5"/>
  <c r="U21" i="5"/>
  <c r="U20" i="5"/>
  <c r="U19" i="5"/>
  <c r="U18" i="5"/>
  <c r="U17" i="5"/>
  <c r="U16" i="5"/>
  <c r="U15" i="5"/>
  <c r="U14" i="5"/>
  <c r="U13" i="5"/>
  <c r="U11" i="5"/>
  <c r="U10" i="5"/>
  <c r="U9" i="5"/>
  <c r="U8" i="5"/>
  <c r="U7" i="5"/>
  <c r="BA12" i="5" l="1"/>
  <c r="BA41" i="5"/>
  <c r="BA98" i="5"/>
  <c r="BA68" i="5"/>
  <c r="BA70" i="5"/>
  <c r="BA65" i="5"/>
  <c r="AV39" i="5"/>
  <c r="AW39" i="5"/>
  <c r="AX39" i="5"/>
  <c r="AY39" i="5"/>
  <c r="AZ39" i="5"/>
  <c r="AV40" i="5"/>
  <c r="AW40" i="5"/>
  <c r="AX40" i="5"/>
  <c r="AY40" i="5"/>
  <c r="AZ40" i="5"/>
  <c r="AV42" i="5"/>
  <c r="AW42" i="5"/>
  <c r="AX42" i="5"/>
  <c r="AY42" i="5"/>
  <c r="AZ42" i="5"/>
  <c r="AV43" i="5"/>
  <c r="AW43" i="5"/>
  <c r="AX43" i="5"/>
  <c r="AY43" i="5"/>
  <c r="AZ43" i="5"/>
  <c r="AV44" i="5"/>
  <c r="AW44" i="5"/>
  <c r="AX44" i="5"/>
  <c r="AY44" i="5"/>
  <c r="AZ44" i="5"/>
  <c r="AV45" i="5"/>
  <c r="AW45" i="5"/>
  <c r="AX45" i="5"/>
  <c r="AY45" i="5"/>
  <c r="AZ45" i="5"/>
  <c r="AV46" i="5"/>
  <c r="AW46" i="5"/>
  <c r="AX46" i="5"/>
  <c r="AY46" i="5"/>
  <c r="AZ46" i="5"/>
  <c r="AV47" i="5"/>
  <c r="AW47" i="5"/>
  <c r="AX47" i="5"/>
  <c r="AY47" i="5"/>
  <c r="AZ47" i="5"/>
  <c r="AV48" i="5"/>
  <c r="AW48" i="5"/>
  <c r="AX48" i="5"/>
  <c r="AY48" i="5"/>
  <c r="AZ48" i="5"/>
  <c r="AV49" i="5"/>
  <c r="AW49" i="5"/>
  <c r="AX49" i="5"/>
  <c r="AY49" i="5"/>
  <c r="AZ49" i="5"/>
  <c r="AV50" i="5"/>
  <c r="AW50" i="5"/>
  <c r="AX50" i="5"/>
  <c r="AY50" i="5"/>
  <c r="AZ50" i="5"/>
  <c r="AV51" i="5"/>
  <c r="AW51" i="5"/>
  <c r="AX51" i="5"/>
  <c r="AY51" i="5"/>
  <c r="AZ51" i="5"/>
  <c r="AV52" i="5"/>
  <c r="AW52" i="5"/>
  <c r="AX52" i="5"/>
  <c r="AY52" i="5"/>
  <c r="AZ52" i="5"/>
  <c r="AV53" i="5"/>
  <c r="AW53" i="5"/>
  <c r="AX53" i="5"/>
  <c r="AY53" i="5"/>
  <c r="AZ53" i="5"/>
  <c r="AV54" i="5"/>
  <c r="AW54" i="5"/>
  <c r="AX54" i="5"/>
  <c r="AY54" i="5"/>
  <c r="AZ54" i="5"/>
  <c r="AV55" i="5"/>
  <c r="AW55" i="5"/>
  <c r="AX55" i="5"/>
  <c r="AY55" i="5"/>
  <c r="AZ55" i="5"/>
  <c r="AV56" i="5"/>
  <c r="AW56" i="5"/>
  <c r="AX56" i="5"/>
  <c r="AY56" i="5"/>
  <c r="AZ56" i="5"/>
  <c r="AV57" i="5"/>
  <c r="AW57" i="5"/>
  <c r="AX57" i="5"/>
  <c r="AY57" i="5"/>
  <c r="AZ57" i="5"/>
  <c r="AV58" i="5"/>
  <c r="AW58" i="5"/>
  <c r="AX58" i="5"/>
  <c r="AY58" i="5"/>
  <c r="AZ58" i="5"/>
  <c r="AV59" i="5"/>
  <c r="AW59" i="5"/>
  <c r="AX59" i="5"/>
  <c r="AY59" i="5"/>
  <c r="AZ59" i="5"/>
  <c r="AV60" i="5"/>
  <c r="AW60" i="5"/>
  <c r="AX60" i="5"/>
  <c r="AY60" i="5"/>
  <c r="AZ60" i="5"/>
  <c r="AV61" i="5"/>
  <c r="AW61" i="5"/>
  <c r="AX61" i="5"/>
  <c r="AY61" i="5"/>
  <c r="AZ61" i="5"/>
  <c r="AV62" i="5"/>
  <c r="AW62" i="5"/>
  <c r="AX62" i="5"/>
  <c r="AY62" i="5"/>
  <c r="AZ62" i="5"/>
  <c r="AV63" i="5"/>
  <c r="AW63" i="5"/>
  <c r="AX63" i="5"/>
  <c r="AY63" i="5"/>
  <c r="AZ63" i="5"/>
  <c r="AV64" i="5"/>
  <c r="AW64" i="5"/>
  <c r="AX64" i="5"/>
  <c r="AY64" i="5"/>
  <c r="AZ64" i="5"/>
  <c r="AV66" i="5"/>
  <c r="AW66" i="5"/>
  <c r="AX66" i="5"/>
  <c r="AY66" i="5"/>
  <c r="AZ66" i="5"/>
  <c r="AV67" i="5"/>
  <c r="AW67" i="5"/>
  <c r="AX67" i="5"/>
  <c r="AY67" i="5"/>
  <c r="AZ67" i="5"/>
  <c r="AV69" i="5"/>
  <c r="AW69" i="5"/>
  <c r="AX69" i="5"/>
  <c r="AY69" i="5"/>
  <c r="AZ69" i="5"/>
  <c r="AV71" i="5"/>
  <c r="AW71" i="5"/>
  <c r="AX71" i="5"/>
  <c r="AY71" i="5"/>
  <c r="AZ71" i="5"/>
  <c r="AV72" i="5"/>
  <c r="AW72" i="5"/>
  <c r="AX72" i="5"/>
  <c r="AY72" i="5"/>
  <c r="AZ72" i="5"/>
  <c r="AV73" i="5"/>
  <c r="AW73" i="5"/>
  <c r="AX73" i="5"/>
  <c r="AY73" i="5"/>
  <c r="AZ73" i="5"/>
  <c r="AV74" i="5"/>
  <c r="AW74" i="5"/>
  <c r="AX74" i="5"/>
  <c r="AY74" i="5"/>
  <c r="AZ74" i="5"/>
  <c r="AV75" i="5"/>
  <c r="AW75" i="5"/>
  <c r="AX75" i="5"/>
  <c r="AY75" i="5"/>
  <c r="AZ75" i="5"/>
  <c r="AV76" i="5"/>
  <c r="AW76" i="5"/>
  <c r="AX76" i="5"/>
  <c r="AY76" i="5"/>
  <c r="AZ76" i="5"/>
  <c r="AV77" i="5"/>
  <c r="AW77" i="5"/>
  <c r="AX77" i="5"/>
  <c r="AY77" i="5"/>
  <c r="AZ77" i="5"/>
  <c r="AV78" i="5"/>
  <c r="AW78" i="5"/>
  <c r="AX78" i="5"/>
  <c r="AY78" i="5"/>
  <c r="AZ78" i="5"/>
  <c r="AV79" i="5"/>
  <c r="AW79" i="5"/>
  <c r="AX79" i="5"/>
  <c r="AY79" i="5"/>
  <c r="AZ79" i="5"/>
  <c r="AV80" i="5"/>
  <c r="AW80" i="5"/>
  <c r="AX80" i="5"/>
  <c r="AY80" i="5"/>
  <c r="AZ80" i="5"/>
  <c r="AV81" i="5"/>
  <c r="AW81" i="5"/>
  <c r="AX81" i="5"/>
  <c r="AY81" i="5"/>
  <c r="AZ81" i="5"/>
  <c r="AV82" i="5"/>
  <c r="AW82" i="5"/>
  <c r="AX82" i="5"/>
  <c r="AY82" i="5"/>
  <c r="AZ82" i="5"/>
  <c r="AV83" i="5"/>
  <c r="AW83" i="5"/>
  <c r="AX83" i="5"/>
  <c r="AY83" i="5"/>
  <c r="AZ83" i="5"/>
  <c r="AV84" i="5"/>
  <c r="AW84" i="5"/>
  <c r="AX84" i="5"/>
  <c r="AY84" i="5"/>
  <c r="AZ84" i="5"/>
  <c r="AV85" i="5"/>
  <c r="AW85" i="5"/>
  <c r="AX85" i="5"/>
  <c r="AY85" i="5"/>
  <c r="AZ85" i="5"/>
  <c r="AV86" i="5"/>
  <c r="AW86" i="5"/>
  <c r="AX86" i="5"/>
  <c r="AY86" i="5"/>
  <c r="AZ86" i="5"/>
  <c r="AV87" i="5"/>
  <c r="AW87" i="5"/>
  <c r="AX87" i="5"/>
  <c r="AY87" i="5"/>
  <c r="AZ87" i="5"/>
  <c r="AV88" i="5"/>
  <c r="AW88" i="5"/>
  <c r="AX88" i="5"/>
  <c r="AY88" i="5"/>
  <c r="AZ88" i="5"/>
  <c r="AV89" i="5"/>
  <c r="AW89" i="5"/>
  <c r="AX89" i="5"/>
  <c r="AY89" i="5"/>
  <c r="AZ89" i="5"/>
  <c r="AV90" i="5"/>
  <c r="AW90" i="5"/>
  <c r="AX90" i="5"/>
  <c r="AY90" i="5"/>
  <c r="AZ90" i="5"/>
  <c r="AV91" i="5"/>
  <c r="AW91" i="5"/>
  <c r="AX91" i="5"/>
  <c r="AY91" i="5"/>
  <c r="AZ91" i="5"/>
  <c r="AV92" i="5"/>
  <c r="AW92" i="5"/>
  <c r="AX92" i="5"/>
  <c r="AY92" i="5"/>
  <c r="AZ92" i="5"/>
  <c r="AV93" i="5"/>
  <c r="AW93" i="5"/>
  <c r="AX93" i="5"/>
  <c r="AY93" i="5"/>
  <c r="AZ93" i="5"/>
  <c r="AV94" i="5"/>
  <c r="AW94" i="5"/>
  <c r="AX94" i="5"/>
  <c r="AY94" i="5"/>
  <c r="AZ94" i="5"/>
  <c r="AV95" i="5"/>
  <c r="AW95" i="5"/>
  <c r="AX95" i="5"/>
  <c r="AY95" i="5"/>
  <c r="AZ95" i="5"/>
  <c r="AV96" i="5"/>
  <c r="AW96" i="5"/>
  <c r="AX96" i="5"/>
  <c r="AY96" i="5"/>
  <c r="AZ96" i="5"/>
  <c r="AV97" i="5"/>
  <c r="AW97" i="5"/>
  <c r="AX97" i="5"/>
  <c r="AY97" i="5"/>
  <c r="AZ97" i="5"/>
  <c r="AV99" i="5"/>
  <c r="AW99" i="5"/>
  <c r="AX99" i="5"/>
  <c r="AY99" i="5"/>
  <c r="AZ99" i="5"/>
  <c r="AV100" i="5"/>
  <c r="AW100" i="5"/>
  <c r="AX100" i="5"/>
  <c r="AY100" i="5"/>
  <c r="AZ100" i="5"/>
  <c r="AV101" i="5"/>
  <c r="AW101" i="5"/>
  <c r="AX101" i="5"/>
  <c r="AY101" i="5"/>
  <c r="AZ101" i="5"/>
  <c r="BA93" i="5" l="1"/>
  <c r="BA86" i="5"/>
  <c r="BA83" i="5"/>
  <c r="BA77" i="5"/>
  <c r="BA67" i="5"/>
  <c r="BA54" i="5"/>
  <c r="BA53" i="5"/>
  <c r="BA51" i="5"/>
  <c r="BA50" i="5"/>
  <c r="BA43" i="5"/>
  <c r="BA82" i="5"/>
  <c r="BA88" i="5"/>
  <c r="BA87" i="5"/>
  <c r="BA45" i="5"/>
  <c r="BA42" i="5"/>
  <c r="BA59" i="5"/>
  <c r="BA48" i="5"/>
  <c r="BA66" i="5"/>
  <c r="BA69" i="5"/>
  <c r="BA72" i="5"/>
  <c r="BA56" i="5"/>
  <c r="BA78" i="5"/>
  <c r="BA75" i="5"/>
  <c r="BA94" i="5"/>
  <c r="BA40" i="5"/>
  <c r="BA62" i="5"/>
  <c r="BA64" i="5"/>
  <c r="BA46" i="5"/>
  <c r="BA58" i="5"/>
  <c r="BA61" i="5"/>
  <c r="BA39" i="5"/>
  <c r="BA91" i="5"/>
  <c r="BA90" i="5"/>
  <c r="BA99" i="5"/>
  <c r="BA96" i="5"/>
  <c r="BA100" i="5"/>
  <c r="BA85" i="5"/>
  <c r="BA95" i="5"/>
  <c r="BA92" i="5"/>
  <c r="BA97" i="5"/>
  <c r="BA74" i="5"/>
  <c r="BA71" i="5"/>
  <c r="BA81" i="5"/>
  <c r="BA55" i="5"/>
  <c r="BA76" i="5"/>
  <c r="BA79" i="5"/>
  <c r="BA73" i="5"/>
  <c r="BA47" i="5"/>
  <c r="BA44" i="5"/>
  <c r="BA52" i="5"/>
  <c r="BA60" i="5"/>
  <c r="BA84" i="5"/>
  <c r="BA63" i="5"/>
  <c r="BA101" i="5"/>
  <c r="BA80" i="5"/>
  <c r="BA57" i="5"/>
  <c r="BA49" i="5"/>
  <c r="BA89" i="5"/>
  <c r="AZ37" i="5"/>
  <c r="AY37" i="5"/>
  <c r="AX37" i="5"/>
  <c r="AW37" i="5"/>
  <c r="AV37" i="5"/>
  <c r="AZ36" i="5"/>
  <c r="AY36" i="5"/>
  <c r="AX36" i="5"/>
  <c r="AW36" i="5"/>
  <c r="AV36" i="5"/>
  <c r="AV10" i="5"/>
  <c r="AW10" i="5"/>
  <c r="AX10" i="5"/>
  <c r="AY10" i="5"/>
  <c r="AZ10" i="5"/>
  <c r="AV11" i="5"/>
  <c r="AW11" i="5"/>
  <c r="AX11" i="5"/>
  <c r="AY11" i="5"/>
  <c r="AZ11" i="5"/>
  <c r="AV13" i="5"/>
  <c r="AW13" i="5"/>
  <c r="AX13" i="5"/>
  <c r="AY13" i="5"/>
  <c r="AZ13" i="5"/>
  <c r="AV14" i="5"/>
  <c r="AW14" i="5"/>
  <c r="AX14" i="5"/>
  <c r="AY14" i="5"/>
  <c r="AZ14" i="5"/>
  <c r="AV15" i="5"/>
  <c r="AW15" i="5"/>
  <c r="AX15" i="5"/>
  <c r="AY15" i="5"/>
  <c r="AZ15" i="5"/>
  <c r="AV16" i="5"/>
  <c r="AW16" i="5"/>
  <c r="AX16" i="5"/>
  <c r="AY16" i="5"/>
  <c r="AZ16" i="5"/>
  <c r="AV17" i="5"/>
  <c r="AW17" i="5"/>
  <c r="AX17" i="5"/>
  <c r="AY17" i="5"/>
  <c r="AZ17" i="5"/>
  <c r="AV18" i="5"/>
  <c r="AW18" i="5"/>
  <c r="AX18" i="5"/>
  <c r="AY18" i="5"/>
  <c r="AZ18" i="5"/>
  <c r="AV19" i="5"/>
  <c r="AW19" i="5"/>
  <c r="AX19" i="5"/>
  <c r="AY19" i="5"/>
  <c r="AZ19" i="5"/>
  <c r="AV20" i="5"/>
  <c r="AW20" i="5"/>
  <c r="AX20" i="5"/>
  <c r="AY20" i="5"/>
  <c r="AZ20" i="5"/>
  <c r="AV21" i="5"/>
  <c r="AW21" i="5"/>
  <c r="AX21" i="5"/>
  <c r="AY21" i="5"/>
  <c r="AZ21" i="5"/>
  <c r="AV22" i="5"/>
  <c r="AW22" i="5"/>
  <c r="AX22" i="5"/>
  <c r="AY22" i="5"/>
  <c r="AZ22" i="5"/>
  <c r="AV23" i="5"/>
  <c r="AW23" i="5"/>
  <c r="AX23" i="5"/>
  <c r="AY23" i="5"/>
  <c r="AZ23" i="5"/>
  <c r="AV24" i="5"/>
  <c r="AW24" i="5"/>
  <c r="AX24" i="5"/>
  <c r="AY24" i="5"/>
  <c r="AZ24" i="5"/>
  <c r="AV25" i="5"/>
  <c r="AW25" i="5"/>
  <c r="AX25" i="5"/>
  <c r="AY25" i="5"/>
  <c r="AZ25" i="5"/>
  <c r="AV26" i="5"/>
  <c r="AW26" i="5"/>
  <c r="AX26" i="5"/>
  <c r="AY26" i="5"/>
  <c r="AZ26" i="5"/>
  <c r="AV27" i="5"/>
  <c r="AW27" i="5"/>
  <c r="AX27" i="5"/>
  <c r="AY27" i="5"/>
  <c r="AZ27" i="5"/>
  <c r="AV28" i="5"/>
  <c r="AW28" i="5"/>
  <c r="AX28" i="5"/>
  <c r="AY28" i="5"/>
  <c r="AZ28" i="5"/>
  <c r="AV29" i="5"/>
  <c r="AW29" i="5"/>
  <c r="AX29" i="5"/>
  <c r="AY29" i="5"/>
  <c r="AZ29" i="5"/>
  <c r="AV30" i="5"/>
  <c r="AW30" i="5"/>
  <c r="AX30" i="5"/>
  <c r="AY30" i="5"/>
  <c r="AZ30" i="5"/>
  <c r="AV31" i="5"/>
  <c r="AW31" i="5"/>
  <c r="AX31" i="5"/>
  <c r="AY31" i="5"/>
  <c r="AZ31" i="5"/>
  <c r="AV32" i="5"/>
  <c r="AW32" i="5"/>
  <c r="AX32" i="5"/>
  <c r="AY32" i="5"/>
  <c r="AZ32" i="5"/>
  <c r="AV33" i="5"/>
  <c r="AW33" i="5"/>
  <c r="AX33" i="5"/>
  <c r="AY33" i="5"/>
  <c r="AZ33" i="5"/>
  <c r="AV34" i="5"/>
  <c r="AW34" i="5"/>
  <c r="AX34" i="5"/>
  <c r="AY34" i="5"/>
  <c r="AZ34" i="5"/>
  <c r="AV35" i="5"/>
  <c r="AW35" i="5"/>
  <c r="AX35" i="5"/>
  <c r="AY35" i="5"/>
  <c r="AZ35" i="5"/>
  <c r="AV38" i="5"/>
  <c r="AW38" i="5"/>
  <c r="AX38" i="5"/>
  <c r="AY38" i="5"/>
  <c r="AZ38" i="5"/>
  <c r="BA13" i="5" l="1"/>
  <c r="BA36" i="5"/>
  <c r="BA38" i="5"/>
  <c r="BA22" i="5"/>
  <c r="BA25" i="5"/>
  <c r="BA31" i="5"/>
  <c r="BA32" i="5"/>
  <c r="BA11" i="5"/>
  <c r="BA20" i="5"/>
  <c r="BA15" i="5"/>
  <c r="BA18" i="5"/>
  <c r="BA34" i="5"/>
  <c r="BA29" i="5"/>
  <c r="BA37" i="5"/>
  <c r="BA24" i="5"/>
  <c r="BA10" i="5"/>
  <c r="BA21" i="5"/>
  <c r="BA26" i="5"/>
  <c r="BA28" i="5"/>
  <c r="BA19" i="5"/>
  <c r="BA35" i="5"/>
  <c r="BA23" i="5"/>
  <c r="BA33" i="5"/>
  <c r="BA30" i="5"/>
  <c r="BA27" i="5"/>
  <c r="BA16" i="5"/>
  <c r="BA17" i="5"/>
  <c r="BA14" i="5"/>
  <c r="AV8" i="5"/>
  <c r="AW8" i="5"/>
  <c r="AX8" i="5"/>
  <c r="AY8" i="5"/>
  <c r="AZ8" i="5"/>
  <c r="AV9" i="5"/>
  <c r="AW9" i="5"/>
  <c r="AX9" i="5"/>
  <c r="AY9" i="5"/>
  <c r="AZ9" i="5"/>
  <c r="AZ7" i="5"/>
  <c r="AY7" i="5"/>
  <c r="AX7" i="5"/>
  <c r="AW7" i="5"/>
  <c r="AV7" i="5"/>
  <c r="AV6" i="5"/>
  <c r="AW6" i="5"/>
  <c r="AX6" i="5"/>
  <c r="AY6" i="5"/>
  <c r="AZ6" i="5"/>
  <c r="BA7" i="5" l="1"/>
  <c r="BA9" i="5"/>
  <c r="BA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tc={BA81BDF5-D096-4554-B7C6-1B930C6E7C10}</author>
    <author>Sara Kilonback</author>
  </authors>
  <commentList>
    <comment ref="C5" authorId="0" shapeId="0" xr:uid="{BA81BDF5-D096-4554-B7C6-1B930C6E7C10}">
      <text>
        <t>[Threaded comment]
Your version of Excel allows you to read this threaded comment; however, any edits to it will get removed if the file is opened in a newer version of Excel. Learn more: https://go.microsoft.com/fwlink/?linkid=870924
Comment:
    Need to be able to baseline (now), forecast into the future (what will it be in 30 years), and forecast how effective our activities will be</t>
      </text>
    </comment>
    <comment ref="B23" authorId="1" shapeId="0" xr:uid="{A112260F-3714-41FB-B4BB-03250BAADC46}">
      <text>
        <r>
          <rPr>
            <sz val="11"/>
            <color theme="0"/>
            <rFont val="Calibri"/>
            <family val="2"/>
          </rPr>
          <t xml:space="preserve">There are a variety of social and cultural criteria that may be relevant, depending on the project. The environmental screen will help you to identify significant risks and opportunities.Where an effect is likely to be significant, it should have its own line in the MCA.
</t>
        </r>
      </text>
    </comment>
    <comment ref="B24" authorId="1" shapeId="0" xr:uid="{6F6FE8BC-A483-4750-B3E5-42068FC77703}">
      <text>
        <r>
          <rPr>
            <sz val="11"/>
            <color theme="0"/>
            <rFont val="Calibri"/>
            <family val="2"/>
          </rPr>
          <t xml:space="preserve">There are a variety of environmental criteria that may be relevant, depending on the project. The environmental screen will help you to identify significant environmental and/or sustainability risks and opportunities. Where an effect is likely to be significant, it should have its own line in the MCA.
</t>
        </r>
      </text>
    </comment>
  </commentList>
</comments>
</file>

<file path=xl/sharedStrings.xml><?xml version="1.0" encoding="utf-8"?>
<sst xmlns="http://schemas.openxmlformats.org/spreadsheetml/2006/main" count="1746" uniqueCount="908">
  <si>
    <t>Cambridge Connections Strategic Transport Plan</t>
  </si>
  <si>
    <t>Assessment framework</t>
  </si>
  <si>
    <t>Long list or transport ideas assessment</t>
  </si>
  <si>
    <t>Transport options assessment</t>
  </si>
  <si>
    <t>Category</t>
  </si>
  <si>
    <t>Criteria</t>
  </si>
  <si>
    <t>Measure of success</t>
  </si>
  <si>
    <t>Who</t>
  </si>
  <si>
    <t>How</t>
  </si>
  <si>
    <t>Measure</t>
  </si>
  <si>
    <t>Investment Objectives</t>
  </si>
  <si>
    <t>To provide reliable freight and transport routes:
- Aligning land use and transport planning to enable growth adjacent to strategic transport corridors
- Managing congestion to keep people and freight moving efficiently 
- Enabling planned economic growth and employment
- Supporting planned population growth</t>
  </si>
  <si>
    <t xml:space="preserve">Enabling 30 year growth strategy </t>
  </si>
  <si>
    <t>Project team</t>
  </si>
  <si>
    <t>Qualitative</t>
  </si>
  <si>
    <t>Travel times on key routes</t>
  </si>
  <si>
    <r>
      <t xml:space="preserve">Change in travel times on key routes (TBC)
</t>
    </r>
    <r>
      <rPr>
        <i/>
        <sz val="11"/>
        <color theme="1"/>
        <rFont val="Calibri"/>
        <family val="2"/>
        <scheme val="minor"/>
      </rPr>
      <t>Info source: WRTM</t>
    </r>
  </si>
  <si>
    <t>To make it easy to access key economic and social destinations by all transport modes  (cars, buses, walking, cycling etc)</t>
  </si>
  <si>
    <t>Improved access to key destinations</t>
  </si>
  <si>
    <t>Combined access measure to key services, education and employment locations</t>
  </si>
  <si>
    <r>
      <t xml:space="preserve">Change in 'Combined Access Measure'
</t>
    </r>
    <r>
      <rPr>
        <i/>
        <sz val="11"/>
        <color theme="1"/>
        <rFont val="Calibri"/>
        <family val="2"/>
        <scheme val="minor"/>
      </rPr>
      <t>Info source: WRTM + GIS Combined access index</t>
    </r>
  </si>
  <si>
    <t>To improve the resilience of the transport system by:
- Reducing the risk of network failures, including consideration of climate adaptation
- Faster recovery from unplanned events
- Reducing dependency on existing corridors and bridges</t>
  </si>
  <si>
    <t>Reduced vulnerability to weather and crash events</t>
  </si>
  <si>
    <t>Availability of key routes</t>
  </si>
  <si>
    <r>
      <t xml:space="preserve">Change in Average Annual Time of Closure (AATOC) on key routes due to unplanned events, e.g. slips, flooding, crashes
</t>
    </r>
    <r>
      <rPr>
        <i/>
        <sz val="11"/>
        <color theme="1"/>
        <rFont val="Calibri"/>
        <family val="2"/>
        <scheme val="minor"/>
      </rPr>
      <t>Info sources: CRM, SME assessment of risk and duration of closures</t>
    </r>
  </si>
  <si>
    <t>To provide a safe transport system by:
- Reducing deaths and serious injuries
- Improving community safety for public transport users, pedestrians and cyclists</t>
  </si>
  <si>
    <t>Reduction in deaths and serious injuries</t>
  </si>
  <si>
    <t>Deaths and Serious Injuries (DSIs)</t>
  </si>
  <si>
    <r>
      <t xml:space="preserve">Change in DSIs
</t>
    </r>
    <r>
      <rPr>
        <i/>
        <sz val="11"/>
        <color theme="1"/>
        <rFont val="Calibri"/>
        <family val="2"/>
        <scheme val="minor"/>
      </rPr>
      <t>Info sources: WRTM + Crash Analysis system + MBCM</t>
    </r>
  </si>
  <si>
    <t>To reduce the transport system’s impacts on surrounding communities and the environment by:
- Supporting a more vibrant social town centre*(Ahu Ake p.98).
- Manage parking
- Reducing impacts of the transport network (noise, severance, air and water pollutants and vehicle kilometres  travelled)
- Protecting our natural and cultural taonga</t>
  </si>
  <si>
    <t xml:space="preserve">Alignment to the vision for the town centre as outlined in Ahu Ake Page 98 (Town Centre Concept Plan Refresh), and Transport Stategy </t>
  </si>
  <si>
    <t>The extent to which the option fulfills the desired outcomes and strategies for the town centre</t>
  </si>
  <si>
    <t>Reduction in Vehicle Kilometres Travelled (VKT)</t>
  </si>
  <si>
    <t>Vehicle Kilometres Travelled (VKT)</t>
  </si>
  <si>
    <r>
      <t xml:space="preserve">Change in VKT travelled (and emissions by proxy)
</t>
    </r>
    <r>
      <rPr>
        <i/>
        <sz val="11"/>
        <color theme="1"/>
        <rFont val="Calibri"/>
        <family val="2"/>
        <scheme val="minor"/>
      </rPr>
      <t>Info source: WRTM</t>
    </r>
  </si>
  <si>
    <t xml:space="preserve">Impacts on parking demand </t>
  </si>
  <si>
    <t xml:space="preserve">Project team </t>
  </si>
  <si>
    <t xml:space="preserve">Qualitative </t>
  </si>
  <si>
    <t>Parking demand</t>
  </si>
  <si>
    <r>
      <t xml:space="preserve">Change in parking demand 
</t>
    </r>
    <r>
      <rPr>
        <i/>
        <sz val="11"/>
        <color theme="1"/>
        <rFont val="Calibri"/>
        <family val="2"/>
        <scheme val="minor"/>
      </rPr>
      <t>Info source: Parking data</t>
    </r>
  </si>
  <si>
    <t>Impacts on public parking supply</t>
  </si>
  <si>
    <t>Public parking supply</t>
  </si>
  <si>
    <r>
      <t xml:space="preserve">Change in parking availability
</t>
    </r>
    <r>
      <rPr>
        <i/>
        <sz val="11"/>
        <color theme="1"/>
        <rFont val="Calibri"/>
        <family val="2"/>
        <scheme val="minor"/>
      </rPr>
      <t>Info source: Parking data</t>
    </r>
  </si>
  <si>
    <t>Supporting growth and urban development</t>
  </si>
  <si>
    <t>Timing and sequencing reflect priorities</t>
  </si>
  <si>
    <t>The extent to which the option timing and sequencing reflects priorities</t>
  </si>
  <si>
    <t>Cost and value for money</t>
  </si>
  <si>
    <t>Capital cost</t>
  </si>
  <si>
    <r>
      <t xml:space="preserve">Rough order capital cost estimate
</t>
    </r>
    <r>
      <rPr>
        <i/>
        <sz val="11"/>
        <rFont val="Calibri"/>
        <family val="2"/>
        <scheme val="minor"/>
      </rPr>
      <t>Info source: Unit rates and reference projects</t>
    </r>
  </si>
  <si>
    <t>Maintenance and operating costs</t>
  </si>
  <si>
    <t>Maintenance and operating cost</t>
  </si>
  <si>
    <r>
      <t xml:space="preserve">Rough order maintenance and operating cost estimate
</t>
    </r>
    <r>
      <rPr>
        <i/>
        <sz val="11"/>
        <rFont val="Calibri"/>
        <family val="2"/>
        <scheme val="minor"/>
      </rPr>
      <t>Info source: Unit rates and reference projects</t>
    </r>
  </si>
  <si>
    <t>Funding availability</t>
  </si>
  <si>
    <t>The extent to which funding is available</t>
  </si>
  <si>
    <t>Value for money</t>
  </si>
  <si>
    <t>Benefit / Cost Ratio</t>
  </si>
  <si>
    <r>
      <t xml:space="preserve">Benefit / Cost Ratio
</t>
    </r>
    <r>
      <rPr>
        <i/>
        <sz val="11"/>
        <color theme="1"/>
        <rFont val="Calibri"/>
        <family val="2"/>
        <scheme val="minor"/>
      </rPr>
      <t>Info source: WRTM + MBCM</t>
    </r>
  </si>
  <si>
    <r>
      <t xml:space="preserve">Flexibility and adaptability to change
</t>
    </r>
    <r>
      <rPr>
        <i/>
        <sz val="11"/>
        <color theme="1"/>
        <rFont val="Calibri"/>
        <family val="2"/>
        <scheme val="minor"/>
      </rPr>
      <t>Funding, programme and adaptability of the programme to change over time</t>
    </r>
  </si>
  <si>
    <t>The extent to which the option is flexible and adaptable to change</t>
  </si>
  <si>
    <t>Feasibility</t>
  </si>
  <si>
    <r>
      <t xml:space="preserve">Technical
</t>
    </r>
    <r>
      <rPr>
        <i/>
        <sz val="11"/>
        <color rgb="FF000000"/>
        <rFont val="Calibri"/>
        <family val="2"/>
      </rPr>
      <t>What are the technical practical considerations that may prevent an option from achieving the investment objectives? E.g. local site geography or eisting contracts? what are the technical risks involved in developing or implementing this option?</t>
    </r>
  </si>
  <si>
    <t>The difficulty of implementing the option</t>
  </si>
  <si>
    <r>
      <t xml:space="preserve">Consenting
</t>
    </r>
    <r>
      <rPr>
        <i/>
        <sz val="11"/>
        <color rgb="FF000000"/>
        <rFont val="Calibri"/>
        <family val="2"/>
      </rPr>
      <t>What is the level of complexity/difficulty? Are their risks of this adversely impacting on projects timeframes or other aspects of delivery?</t>
    </r>
  </si>
  <si>
    <t>Wendy Robinson</t>
  </si>
  <si>
    <t>The extent to how difficult it would be to consent the option</t>
  </si>
  <si>
    <r>
      <t xml:space="preserve">Safety
</t>
    </r>
    <r>
      <rPr>
        <i/>
        <sz val="11"/>
        <color rgb="FF000000"/>
        <rFont val="Calibri"/>
        <family val="2"/>
      </rPr>
      <t>Are there significant health and/or safety risks associated with the option in its design, implementation, operation or maintenance? Does this option comply with the safe system appproach? Can the risks be addressed in the design process to control it?</t>
    </r>
  </si>
  <si>
    <t>The extent to which safety is affected by the option</t>
  </si>
  <si>
    <t>Impacts</t>
  </si>
  <si>
    <t>Social and cultural impacts</t>
  </si>
  <si>
    <t>TBC</t>
  </si>
  <si>
    <t>The extent to which social and cultural considerations are affected by the option</t>
  </si>
  <si>
    <t>Environmental sustainability</t>
  </si>
  <si>
    <t>The extent to which environmental sustainability is affected by the option</t>
  </si>
  <si>
    <t>Long List Multi-Criteria Assessment</t>
  </si>
  <si>
    <t>0&gt;-3</t>
  </si>
  <si>
    <t>*Park = not progressed  in this project unless circumstances change</t>
  </si>
  <si>
    <t>Investment objectives</t>
  </si>
  <si>
    <t>Short List Options</t>
  </si>
  <si>
    <t>Summary of scores</t>
  </si>
  <si>
    <t>Decision</t>
  </si>
  <si>
    <t>Strategic Approach</t>
  </si>
  <si>
    <t>Themes</t>
  </si>
  <si>
    <t>Options</t>
  </si>
  <si>
    <t>Description</t>
  </si>
  <si>
    <t>To provide reliable freight and transport routes</t>
  </si>
  <si>
    <t>To make it easy to access key economic and social destinations</t>
  </si>
  <si>
    <t>To improve the resilience of the transport system</t>
  </si>
  <si>
    <t>To provide a safe transport system</t>
  </si>
  <si>
    <t>To reduce the transport system’s impacts on surrounding communities and the environment</t>
  </si>
  <si>
    <t>Effectiveness</t>
  </si>
  <si>
    <t>Flexibility and adaptability to change</t>
  </si>
  <si>
    <t>Technical</t>
  </si>
  <si>
    <t>Consenting</t>
  </si>
  <si>
    <t>Safety</t>
  </si>
  <si>
    <t>Do Minimum</t>
  </si>
  <si>
    <t>Total</t>
  </si>
  <si>
    <t>Rationale</t>
  </si>
  <si>
    <t>INTEGRATED PLANNING</t>
  </si>
  <si>
    <t>Environment</t>
  </si>
  <si>
    <t>Climate resilient infrastructure design</t>
  </si>
  <si>
    <t>Assess vulnerabilities and incorporate resilience into all change projects.</t>
  </si>
  <si>
    <t>No change</t>
  </si>
  <si>
    <t>Makes an improvement to resilience just where new infrastructure is created/ upgraded</t>
  </si>
  <si>
    <t>Likely to reduce damage and future cost</t>
  </si>
  <si>
    <t>$1-$5m</t>
  </si>
  <si>
    <t>Not a deciding factor</t>
  </si>
  <si>
    <t>Expected approach</t>
  </si>
  <si>
    <t>Progress</t>
  </si>
  <si>
    <t>This is an expected requirement for any new infrastructure.</t>
  </si>
  <si>
    <t>Cultural &amp; Environmental Assessments - third bridge  </t>
  </si>
  <si>
    <t>Incorporate cultural and environmental assessments as part of bridge location optioneering.</t>
  </si>
  <si>
    <t>Assists achievement</t>
  </si>
  <si>
    <t>&lt; $1m</t>
  </si>
  <si>
    <t>Expect improved outcomes</t>
  </si>
  <si>
    <t>Reduce emissions</t>
  </si>
  <si>
    <t>This appears to be an outcome sought rather than an idea.  Note that ideas will be assessed against the investment objective of "[reducing] the transport system's impacts on surrounding communities and the environment".</t>
  </si>
  <si>
    <t>Park</t>
  </si>
  <si>
    <t>Consideration - Emissions reduction would be considered as part of assessing contribution to the Investment Objective of "[reducing] the transport system's impacts on surrounding communities and the environment".</t>
  </si>
  <si>
    <t>Cultural design, identity and wayfinding</t>
  </si>
  <si>
    <t>Incorporate cultural design and wayfinding in built infrastructure.</t>
  </si>
  <si>
    <t>Wayfinding supports easy access</t>
  </si>
  <si>
    <t>Supports Ahu Ake goals, creates taonga</t>
  </si>
  <si>
    <t>Positive impacts</t>
  </si>
  <si>
    <t>Land use and spatial planning</t>
  </si>
  <si>
    <t xml:space="preserve">Growth pays for growth </t>
  </si>
  <si>
    <t>Ensure there is full recovery of new infrastructure costs from new development.</t>
  </si>
  <si>
    <t>Will assist but unlikely to be fully achievable given legislative requirements of development contributions/levies</t>
  </si>
  <si>
    <t>Can assist</t>
  </si>
  <si>
    <t>Can adapt to need over time</t>
  </si>
  <si>
    <t>Full cost recovery open to significant challenges</t>
  </si>
  <si>
    <t>Progress to shortlist consideration.</t>
  </si>
  <si>
    <t>Local schools</t>
  </si>
  <si>
    <t>Local schools close to where people live, particularly in Leamington.</t>
  </si>
  <si>
    <t>Reduces need to travel by car, enables economic and population growth</t>
  </si>
  <si>
    <t>Improves accessibility by non-car modes</t>
  </si>
  <si>
    <t>Reduces dependency on existing corridors and bridges</t>
  </si>
  <si>
    <t>Local travel may reduce exposure to risk</t>
  </si>
  <si>
    <t>Supports vibrancy, reduces parking pressures, reduces VKT</t>
  </si>
  <si>
    <t>Schools are a significant investment by MoE but good planning allows growth over time</t>
  </si>
  <si>
    <t>Designating land for new schools is possible as part of growth but requires a strong Ministry of Education lead amidst competing priorities.</t>
  </si>
  <si>
    <t>Positive impacts on local community cohesion</t>
  </si>
  <si>
    <t>Positive outcomes</t>
  </si>
  <si>
    <t>Additional schools on the Leamington side would be a valuable planning option to reduce travel and improve growth outcomes, however Council can only lobby Ministry of Education for this outcome.</t>
  </si>
  <si>
    <t xml:space="preserve">Local services / medical / commercial centres </t>
  </si>
  <si>
    <t>Use planning tools to enable services, medical and commercial centres to locate to where people live, particularly in Leamington</t>
  </si>
  <si>
    <t>Reduces dependency on existing corridors</t>
  </si>
  <si>
    <t>Supports vibrancy, parking management, reduces VKT</t>
  </si>
  <si>
    <t>Land use change and consenting can face challenges</t>
  </si>
  <si>
    <t>Integrated planning for growth</t>
  </si>
  <si>
    <t>Create a closer linkage between planned growth and transport infrastructure and services required to support that growth, e.g. greater housing density along bus routes.</t>
  </si>
  <si>
    <t>Aligns land use and transport planning. Focuses transport investment.</t>
  </si>
  <si>
    <t>Would ensure key transport corridors were planned and developed in step with growth.</t>
  </si>
  <si>
    <t>Provided investment keeps pace, there is greater chance of long term resilience.</t>
  </si>
  <si>
    <t>Fewer main travel corridors built to good standards would promote safety</t>
  </si>
  <si>
    <t>Confines transport impacts to key routes, thus reducing overall community impact.</t>
  </si>
  <si>
    <t>Very broad landuse and transport planning can be challenging, but there are good models available.</t>
  </si>
  <si>
    <t>Typically locked in via District Plan changes, requires consultation and submission processes</t>
  </si>
  <si>
    <t xml:space="preserve">Protect Cambridge's character, green spaces &amp; amenity </t>
  </si>
  <si>
    <t>This appears to be an outcome sought rather than an idea.</t>
  </si>
  <si>
    <t xml:space="preserve">Consideration - Impact on reserves and amenity would be considered as part of Social &amp; Cultural Impacts in the assessment criteria. </t>
  </si>
  <si>
    <t>Route protection - additional bridge</t>
  </si>
  <si>
    <t>Complete the planning and designate a future bridge location so there is certainty for the growth and development of Cambridge.</t>
  </si>
  <si>
    <t>Early planning to provide additional capacity will reduce future congestion and enable planned growth</t>
  </si>
  <si>
    <t>An additional bridge in the right location will assist this goal</t>
  </si>
  <si>
    <t>An additional bridge in the right location will assist with overall system resilience</t>
  </si>
  <si>
    <t>An additional bridge in the right location will assist this goal, especially when well planned in advance of construction</t>
  </si>
  <si>
    <t>$5-$50m</t>
  </si>
  <si>
    <t>Once a designation in place it can be difficult and costly to move or change.</t>
  </si>
  <si>
    <t>Technical investigations are routine, but still significant time and cost.</t>
  </si>
  <si>
    <t>Requires significant resource, public and political support to achieve designation.</t>
  </si>
  <si>
    <t>Can have high impacts on directly affected landowners, and cultural impacts need to be examined. Partly offset by positive impact on community having certainty of location.</t>
  </si>
  <si>
    <t>An additional bridge in the right location with suitable environmental mitigations becomes a sustainable benefit.</t>
  </si>
  <si>
    <t>Protect rail corridor for future use</t>
  </si>
  <si>
    <t>Plan to incorporate future rail use or avoid transport solutions which inhibit future rail corridor development.</t>
  </si>
  <si>
    <t>Contributes to this goal but likely only decades into the future.</t>
  </si>
  <si>
    <t>Maintaining the current corridor available for future use does limit options for Victoria Road use in the medium term.</t>
  </si>
  <si>
    <t>No effort required to retain existing corridor.</t>
  </si>
  <si>
    <t>Safety impacts long term if trains run again on the corridor through the urban area.</t>
  </si>
  <si>
    <t>No impact while corridor is just protected.</t>
  </si>
  <si>
    <t>Long term a rail link could play a role in mass transit which is a very sustainable transport form. But viability requires high passenger numbers.</t>
  </si>
  <si>
    <t>This is in the hands of central government and Kiwirail, but Council can seek to plan around retention of the rail corridor.</t>
  </si>
  <si>
    <t>Stop / restrict growth</t>
  </si>
  <si>
    <t>Restrict residential and commercial growth in Cambridge to remain within the capacity of current infrastructure and transport services.</t>
  </si>
  <si>
    <t>Does not meet key objective of enabling planned growth</t>
  </si>
  <si>
    <t>A no or low growth strategy on its own does not meet this objective</t>
  </si>
  <si>
    <t>A no or low growth strategy on its own may lessen impacts</t>
  </si>
  <si>
    <t>Legal requirement to provide for growth. Planning for low or no growth will leave the community vulnerable when growth invariably occurs.</t>
  </si>
  <si>
    <t>Accommodating unexpected growth would be challenging.</t>
  </si>
  <si>
    <t>NPS-UD requires Council to provide for 30 yrs' of growth.</t>
  </si>
  <si>
    <t>Lack of planning is likely to lead to poorer safety outcomes.</t>
  </si>
  <si>
    <t>Lack of planning is likely to lead to poorer social and cultural outcomes.</t>
  </si>
  <si>
    <t>Lack of planning is likely to lead to poorer environmental outcomes.</t>
  </si>
  <si>
    <t>Provision for a prescribed level of growth is mandated by central government through the National Policy Statement - Urban Development. Council is therefore unable to stop or restrict growth. However, there are sufficient growth cells provided for Cambridge to grow over the next 30 years, so additional land does not need to be found.</t>
  </si>
  <si>
    <t xml:space="preserve">Walking, cycling and micro-mobility </t>
  </si>
  <si>
    <t>Implement design standards for kerbs and intersections for mobility users </t>
  </si>
  <si>
    <t>Upgrade intersection kerbs and paths to ensure they can be easily used by pedestrians and those with mobility aids.</t>
  </si>
  <si>
    <t>Improves safety for users</t>
  </si>
  <si>
    <t>BAU type activity</t>
  </si>
  <si>
    <t>Good technical standards exist. It can sometimes be challenging implementing them around existing infrastructure.</t>
  </si>
  <si>
    <t>No consenting required</t>
  </si>
  <si>
    <t>No impact</t>
  </si>
  <si>
    <t>Improved social cohesion through improved access</t>
  </si>
  <si>
    <t>Small improvement</t>
  </si>
  <si>
    <t>Improve cycling and micro-mobility policies</t>
  </si>
  <si>
    <t>Establish policies and good practice which improve safety and the attractiveness of these modes.</t>
  </si>
  <si>
    <t>Assists with aligning land use and transport</t>
  </si>
  <si>
    <t>Can be easily changed</t>
  </si>
  <si>
    <t>BAU type activity, likely to be good examples able to be adopted</t>
  </si>
  <si>
    <t>Potentially District Plan changes as one means of publishing policies, bylaw is another.</t>
  </si>
  <si>
    <t>Positive social impacts where change can be widely supported by communities</t>
  </si>
  <si>
    <t>DEMAND MANAGEMENT</t>
  </si>
  <si>
    <t>CBD / Town Centre</t>
  </si>
  <si>
    <t>Restrict delivery hours in the CBD</t>
  </si>
  <si>
    <t>Use bylaw process to set delivery hour rules and enforce.</t>
  </si>
  <si>
    <t>Small benefit to congestion management</t>
  </si>
  <si>
    <t>Small benefit to all road users</t>
  </si>
  <si>
    <t>Presents some challenges to create an effective regime</t>
  </si>
  <si>
    <t>Requires broad business and freight carrier support, difficult to enforce</t>
  </si>
  <si>
    <t>Freight management</t>
  </si>
  <si>
    <t>Consolidate waste collection services</t>
  </si>
  <si>
    <t>Reduce trucks in residential streets by having one waste collection service.</t>
  </si>
  <si>
    <t>Small reduction in trucks on streets</t>
  </si>
  <si>
    <t>No Change</t>
  </si>
  <si>
    <t>Neutral</t>
  </si>
  <si>
    <t>Rail freight</t>
  </si>
  <si>
    <t>Establish a rail freight terminal in or near Cambridge or Hautapu, upgrade line to accommodate additional trains.</t>
  </si>
  <si>
    <t>Small reduction in trucks on streets, note a local freight-rail hub competes with two close by in Hamilton.</t>
  </si>
  <si>
    <t>Minor impact</t>
  </si>
  <si>
    <t>Large investment in one location, potential to assist long term passenger transport</t>
  </si>
  <si>
    <t>Would require a range of infrastructure including structures, signaling, road crossings</t>
  </si>
  <si>
    <t>Large rail/ road freight hubs exist in Hamilton and it would appear counter-intuitive to duplicate this investment for a smaller centre at very high cost.  This is not precluded in the long term, noting this is  the responsibility of central government and Kiwirail.</t>
  </si>
  <si>
    <t xml:space="preserve">Designate freight routes / keep freight out of town </t>
  </si>
  <si>
    <t>Establish routes that are able to be used for local freight within the town and use physical and legal restrictions to discourage long haul freight.</t>
  </si>
  <si>
    <t>A small reduction in congestion</t>
  </si>
  <si>
    <t>Some improvement for residents on some streets through reduction in truck traffic</t>
  </si>
  <si>
    <t>Challenging to retain locally needed freight access while discouraging long haul freight.</t>
  </si>
  <si>
    <t>Likely to be challenged by freight industry as it will increase costs for some producers and carriers.</t>
  </si>
  <si>
    <t>Increase truck weight limits on specific routes</t>
  </si>
  <si>
    <t>Specific freight routes and bridges are constructed to accommodate heavier trucks making the freight function more efficiently.</t>
  </si>
  <si>
    <t>Improves freight route reliability and efficiency.</t>
  </si>
  <si>
    <t>Improves assess to and productivity of economic activity areas</t>
  </si>
  <si>
    <t>Higher load carrying roads and structures will be more resilient and require less disruptive maintenance.</t>
  </si>
  <si>
    <t>Higher quality roads can be engineered to a higher safety standard.</t>
  </si>
  <si>
    <t>Specified routes could restrict the impacts of trucks on other roads and residents int he town.</t>
  </si>
  <si>
    <t>Large investment in one location, may not be adaptive to change</t>
  </si>
  <si>
    <t>Technically possible and common practice</t>
  </si>
  <si>
    <t>Residents near specified freight routes may object to concentrating large truck movements near them. E.g. if a District Plan change is required to designate freight routes.</t>
  </si>
  <si>
    <t>Safety can be engineered.</t>
  </si>
  <si>
    <t>Has potential to impact one locality but reduce impacts across wider groups of the community.</t>
  </si>
  <si>
    <t>Concentrating investment and engineering to manage effects in one area is a better outcome than distributed costs and effects.</t>
  </si>
  <si>
    <t>Manage demand</t>
  </si>
  <si>
    <t>Carpooling for school and work trips</t>
  </si>
  <si>
    <t>Promote  and incentivize car pooling apps and usage.</t>
  </si>
  <si>
    <t>Likely to only produce a small reduction in congestion</t>
  </si>
  <si>
    <t>Likely to only produce a small improvement in accessibility</t>
  </si>
  <si>
    <t>Minimal impact on community or environment</t>
  </si>
  <si>
    <t>Apps exist now and car pooling will be happening now, so technically easy</t>
  </si>
  <si>
    <t>Personal safety concerns will discourage some people taking up this idea.</t>
  </si>
  <si>
    <t>Tolling</t>
  </si>
  <si>
    <t>Place tolls on private car and truck use to manage demand and recover costs of new infrastructure, particularly a new bridge.</t>
  </si>
  <si>
    <t>Tolled routes will are generally more reliable with less congestion but can create greater congestion on nearby untolled routes.</t>
  </si>
  <si>
    <t>Tolls typically suitable for major routes over longer distances and therefore less likely to improve local accessibility</t>
  </si>
  <si>
    <t>Would support an  additional route across the river and hence improved resilience</t>
  </si>
  <si>
    <t>Likely to improve safety on the new tolled part of the network.</t>
  </si>
  <si>
    <t>Potential to confine transport impacts to key routes, thus reducing overall community impact.</t>
  </si>
  <si>
    <t>Typically locks in a long term asset and loan repayment, so not flexible.</t>
  </si>
  <si>
    <t>Technology in use in NZ now but managed at a national not a local level.</t>
  </si>
  <si>
    <t>Requires specific central government approvals and not typically approved for non-national highway  infrastructure projects. NZTA has demonstrated that tolls will only fund a small portion of CAPEX costs.</t>
  </si>
  <si>
    <t>Significant new road impacting surrounding properties.</t>
  </si>
  <si>
    <t>Increased VKT but benefits for all transport modes</t>
  </si>
  <si>
    <t>Tolling is currently not available for local government so would need a change to legislation. This options could be taken forward if legislative change occurs.  It is noted that NZTA business cases for Roads of National Significance suggest that tolls are likely to only cover a small proportion of CAPEX and OPEX costs of new infrastructure.</t>
  </si>
  <si>
    <t>Flexible school hours</t>
  </si>
  <si>
    <t>Coordinate staggered start and end hours across all Cambridge schools to reduce peak car travel on the network.</t>
  </si>
  <si>
    <t>Would reduce congestion at morning and afternoon peak travel times</t>
  </si>
  <si>
    <t>Improves morning commute times for workers and improves access to schools as key community destinations</t>
  </si>
  <si>
    <t>Small improvement through less congestion near schools</t>
  </si>
  <si>
    <t>Potential to improve parking supply/ demand near schools</t>
  </si>
  <si>
    <t>Simple communications and coordination required.</t>
  </si>
  <si>
    <t>No formal consenting required, just support by all schools.</t>
  </si>
  <si>
    <t>An example of community cooperation for wider benefits.</t>
  </si>
  <si>
    <t>Potential for more efficient travel, less emissions</t>
  </si>
  <si>
    <t>Bike libraries</t>
  </si>
  <si>
    <t>Work with community partners to provide secondhand bikes for students and residents who could not otherwise afford a bike.</t>
  </si>
  <si>
    <t>Unlikely to make a difference to congestion or trip reliability.</t>
  </si>
  <si>
    <t>Improves equity of access to town destinations</t>
  </si>
  <si>
    <t>No formal consenting required, just partner support.</t>
  </si>
  <si>
    <t>Bike / micro-mobility / car hire schemes</t>
  </si>
  <si>
    <t>Commercially run hire schemes for a range of transport modes.</t>
  </si>
  <si>
    <t>Minor positive impact on congestion and parking impacts</t>
  </si>
  <si>
    <t>Technology in use in NZ now.</t>
  </si>
  <si>
    <t>Simple licensing or Bylaw rules required to govern use and parking in public places</t>
  </si>
  <si>
    <t>Some concerns with inappropriate use of hire micro-mobility devices, but these concerns are reducing with good controls</t>
  </si>
  <si>
    <t>Small benefit from improved mobility and vehicle access</t>
  </si>
  <si>
    <t>Promotion of public transport, cycling, education and behaviour change programmes</t>
  </si>
  <si>
    <t>Through a comprehensive programme, promote benefits of alternate modes to encourage a switch to healthy and sustainable travel.</t>
  </si>
  <si>
    <t xml:space="preserve">Over time, promotion is shown to improve mode change, alongside cost incentives, assisting to manage congestion </t>
  </si>
  <si>
    <t>Needs to happen in tandem with bus and micro-mobility infrastructure, and then access is improved.</t>
  </si>
  <si>
    <t>Effective mode shift programmes assist improved system resilience</t>
  </si>
  <si>
    <t>Potential to reduce travel impacts, parking demand and support vibrant communities</t>
  </si>
  <si>
    <t>Common technical approach available</t>
  </si>
  <si>
    <t>De-prioritise walking and cycling</t>
  </si>
  <si>
    <t>Prioritise vehicle traffic and make no further investment or remove priority walking and cycling infrastructure.</t>
  </si>
  <si>
    <t>Unlikely to make a significant difference to main traffic routes</t>
  </si>
  <si>
    <t>Traffic growth will reduce access ease by non-vehicle modes</t>
  </si>
  <si>
    <t>Minor reduction in resilience</t>
  </si>
  <si>
    <t>Likely to lead to increased injuries to pedestrians and cyclists</t>
  </si>
  <si>
    <t>Increased vehicle use, decreased vibrancy</t>
  </si>
  <si>
    <t>Locks in car centric infrastructure</t>
  </si>
  <si>
    <t>Technically possible</t>
  </si>
  <si>
    <t>Likely to face significant public challenge</t>
  </si>
  <si>
    <t>Would not meet legal test of reasonableness</t>
  </si>
  <si>
    <t>Adversely affects part of the community</t>
  </si>
  <si>
    <t>Adverse effects</t>
  </si>
  <si>
    <t>It is not reasonable or safe to prioritise vehicle travel over all other forms of transport.</t>
  </si>
  <si>
    <t xml:space="preserve">Bike / micro-mobility parking and charging facilities </t>
  </si>
  <si>
    <t>Provide end of journey facilities required to allow uptake of micro-mobility, e.g. secure parking, personal security, charging and maintenance services.</t>
  </si>
  <si>
    <t>Allows or promotes alternate mode travel to key destinations.</t>
  </si>
  <si>
    <t>Benefit to public safety and security when parking zones are surveilled</t>
  </si>
  <si>
    <t>Can be changed</t>
  </si>
  <si>
    <t>Potentially require building and land use consents for facilities of scale. E.g. covered parking facilities.</t>
  </si>
  <si>
    <t>Public transport services</t>
  </si>
  <si>
    <t>Don't invest in public transport</t>
  </si>
  <si>
    <t>Prioritise vehicle traffic and make no further investment or reduce investment in public transport.</t>
  </si>
  <si>
    <t>A reduction in proportion of PT trips as population grows and increasing congestion</t>
  </si>
  <si>
    <t>A gradual decline in accessibility for residents without access to cars.</t>
  </si>
  <si>
    <t>Likely to lead to increased injuries</t>
  </si>
  <si>
    <t>Locks in car centric culture and infrastructure</t>
  </si>
  <si>
    <t>It is not reasonable or sustainable to stop public transport services. It is noted that providing public transport services is the responsibility of Waikato Regional Council, not Waipā District Council.</t>
  </si>
  <si>
    <t xml:space="preserve">Promote mobility transport services </t>
  </si>
  <si>
    <t>Promote use of taxi, uber, community shuttles and disability support transport options.</t>
  </si>
  <si>
    <t>Positive impact for residents without access to private vehicles</t>
  </si>
  <si>
    <t>Minor improvement to community inclusiveness through increased ability to travel.</t>
  </si>
  <si>
    <t>Exists currently at a basic level</t>
  </si>
  <si>
    <t>Positive social impacts where mobility services can be widely supported by communities</t>
  </si>
  <si>
    <t>Reliant on motor vehicles but with lesser impacts where services are shared</t>
  </si>
  <si>
    <t>BEST USE
OF EXISTING
NETWORK</t>
  </si>
  <si>
    <t>CBD / Town centre</t>
  </si>
  <si>
    <t>Improve alternate travel modes to CBD</t>
  </si>
  <si>
    <t>Prioritise alternate mode connections to the CBD, e.g. bus routes and micro-mobility paths connections to CBD.</t>
  </si>
  <si>
    <t>Assists in managing car congestion in CBD</t>
  </si>
  <si>
    <t>May reduce dependency on vehicle corridors for access</t>
  </si>
  <si>
    <t>Improves safety for increasing population to access CBD</t>
  </si>
  <si>
    <t>Supports vibrant centre, parking demand management</t>
  </si>
  <si>
    <t>Relatively easily changed infrastructure.</t>
  </si>
  <si>
    <t>Retrofitting walking, cycling bus facilities into existing environment can be challenging.</t>
  </si>
  <si>
    <t>Likely to face some public challenge unless integrated with wider bus improvements and behaviour change</t>
  </si>
  <si>
    <t>Positive social impacts from improved access, a more vibrant CBD</t>
  </si>
  <si>
    <t>More efficient travel, less emissions, enhanced amenity</t>
  </si>
  <si>
    <t>Improve traffic flow around CBD</t>
  </si>
  <si>
    <t>Change intersection priorities and utilise existing streets to move more traffic around the outside of the CBD.</t>
  </si>
  <si>
    <t>Positive impact in the CBD but a negative impact on the routes used around the fringe as parking could be reduced and congestion would move.</t>
  </si>
  <si>
    <t>Some additional resilience through spreading traffic to more improved routes.</t>
  </si>
  <si>
    <t>Provided the new routes were well engineered the change could have a positive safety impact</t>
  </si>
  <si>
    <t xml:space="preserve">Would move higher flows of traffic into predominately residential areas </t>
  </si>
  <si>
    <t>Complex changes to existing streets around the CBD to accommodate high volumes of traffic</t>
  </si>
  <si>
    <t>Likely to face public challenge if large volumes of traffic is diverted to alternate streets.</t>
  </si>
  <si>
    <t>Some concerns that moving high volumes of traffic to adjacent streets could reduce safety or perception of safety</t>
  </si>
  <si>
    <t>Positive social impacts from improved access, a more vibrant CBD, offset by negatives of moving traffic to sensitive areas</t>
  </si>
  <si>
    <t>Potential to encourage more travel and traffic impacts if congestion is reduced</t>
  </si>
  <si>
    <t>While more negative outcomes than positive, a partial diversion of flow, especially to the east combined with other treatments may still yield a positive outcome.</t>
  </si>
  <si>
    <t>Pedestrianise part of CBD</t>
  </si>
  <si>
    <t>Many different options exist, e.g. partial street closures as part of scheme to redirect traffic, full street closures to create a pedestrian precinct or closure to traffic for certain hours, or shared people and vehicle spaces.</t>
  </si>
  <si>
    <t>Supports objective in part provided alternate traffic routes are provided.</t>
  </si>
  <si>
    <t>Positive impact in CBD</t>
  </si>
  <si>
    <t>Reduces resilience in small part unless alternate routes are adequate.</t>
  </si>
  <si>
    <t>Improves safety for pedestrians</t>
  </si>
  <si>
    <t>Supports vibrant centre, improves town centre environment</t>
  </si>
  <si>
    <t>Often combined with significant landscaping improvement. Can be changed but generally investments of this type have a long life.</t>
  </si>
  <si>
    <t>Change and working in a busy environment can be challenging</t>
  </si>
  <si>
    <t>Likely to face some public challenge</t>
  </si>
  <si>
    <t>Common approach to improve environmental conditions in traffic dominated CBD areas</t>
  </si>
  <si>
    <t>Provide separate cycle paths in CBD</t>
  </si>
  <si>
    <t>Change parking and traffic lane space to create protected cycle paths through the CBD so there is a continuous corridor through Victoria Street. Would also require priority changes at intersections to improve the safety for pedestrians and cyclists.</t>
  </si>
  <si>
    <t>Provides a reliable transport route for active modes.</t>
  </si>
  <si>
    <t>Significant safety improvement over current provision for cyclists in CBD</t>
  </si>
  <si>
    <t>With intersection changes, likely to be a substantial investment</t>
  </si>
  <si>
    <t>Retrofitting cycling facilities into existing enviroment can be challenging.</t>
  </si>
  <si>
    <t>Remove through traffic from CBD</t>
  </si>
  <si>
    <t>Change parking, traffic space and intersections to significantly discourage through traffic from Victoria Streets.  Could be combined with other town centre improvements.</t>
  </si>
  <si>
    <t>Only possible if travel demand measures and alternate route capacity improvements provided at the same time to re route the traffic around the CBD.</t>
  </si>
  <si>
    <t>Improves access for alternate modes but makes car access more difficult.</t>
  </si>
  <si>
    <t>Reduces resilience and likely to have significant effect on emergency services in current locations</t>
  </si>
  <si>
    <t>Redirecting traffic to other streets and making changes will be challenging.</t>
  </si>
  <si>
    <t>Difficult to consider progressing this option while all emergency services rely heavily on Victoria Street for rapid access.  Note that a number of ideas do consider increasing the place-based function of streets through the town centre and these will be considered as transport options are developed.</t>
  </si>
  <si>
    <t xml:space="preserve">Upgrade Cambridge CBD </t>
  </si>
  <si>
    <t>The ideas submitted related to reducing traffic in the CBD, improving footpaths and ambulance services, so this can be removed as is captured in other idea lines.</t>
  </si>
  <si>
    <t>This idea is captured in other options with more specificity (refer rows 36-39 and 42)</t>
  </si>
  <si>
    <t>Improve connections between Lakewood and CBD</t>
  </si>
  <si>
    <t>Improve vehicle and pedestrian access into Lakewood from Lake and Queen Streets, e.g. traffic signals at Lake and Queen Streets or similar.</t>
  </si>
  <si>
    <t>Improves access to an economic destination</t>
  </si>
  <si>
    <t>Safety improvement for pedestrians and turning traffic</t>
  </si>
  <si>
    <t>Smaller investment level, can change in future</t>
  </si>
  <si>
    <t>Changing intersection and pedestrian facilities in existing environment challenging.</t>
  </si>
  <si>
    <t>No RMA consents required, but some impacts on adjacent property in terms of access.</t>
  </si>
  <si>
    <t>Minor positive social impacts from improved access, a more vibrant CBD</t>
  </si>
  <si>
    <t>Corridor improvements</t>
  </si>
  <si>
    <t>Develop one way system</t>
  </si>
  <si>
    <t>Make Victoria Bridge one way for south bound only traffic and make Duke Street and Queen Street the Primary entrance points to the CBD.</t>
  </si>
  <si>
    <t xml:space="preserve">Provided the Shakespeare Street bridge and alternate routes have adequate capacity, a one way system could reduce congestion and improve trip reliability </t>
  </si>
  <si>
    <t>A one way system will invariably increase travel distances to circulate around rather than direct access from both directions</t>
  </si>
  <si>
    <t>May reduce resilience if an incident blocks a lane and rerouting of traffic against the one way system is not possible.</t>
  </si>
  <si>
    <t>One way systems do have to be carefully engineered otherwise they create crash risk where drivers turn into oncoming traffic</t>
  </si>
  <si>
    <t>A reduction in traffic on Victoria Street would improve conditions and reduce environmental impacts</t>
  </si>
  <si>
    <t>Wide spread change impacts, not easily rolled back.</t>
  </si>
  <si>
    <t>Requires careful design of roadways and property access to maintain safety for all road users.</t>
  </si>
  <si>
    <t>Legislative and public consultation process to make a change</t>
  </si>
  <si>
    <t>Potential impact on road user safety</t>
  </si>
  <si>
    <t>Potential to reallocate road use space for good social outcomes</t>
  </si>
  <si>
    <t>Reduced traffic impacts on Victoria Street  but balancing impacts of increased traffic on the alternate route</t>
  </si>
  <si>
    <t>While there are a number of negatives, a one way system combined with the right additional network capacity changes could still produce a good outcome for the CBD area, public transport and micro-mobility.</t>
  </si>
  <si>
    <t>Improve Kaipaki corridor</t>
  </si>
  <si>
    <t>Make the Kaipaki Road corridor more attractive for commuting to Hamilton to ease pressure on existing bridge crossings.</t>
  </si>
  <si>
    <t>Ability to reduce congestion and add to freight connectivity</t>
  </si>
  <si>
    <t>Improves access to Hamilton for hospital, jobs.</t>
  </si>
  <si>
    <t>Route is available now as a resilience measure</t>
  </si>
  <si>
    <t>Improvements to the route would assist safety as it gets increasing use.</t>
  </si>
  <si>
    <t>Takes pressure off existing commuting routes through Cambridge</t>
  </si>
  <si>
    <t>Route remains flexible for change</t>
  </si>
  <si>
    <t>Potential for significant upgrading if the route needs to accommodate substantial traffic increases</t>
  </si>
  <si>
    <t>No RMA consents required, but some impacts on adjacent property in terms of additional traffic impacts (noise, etc.)</t>
  </si>
  <si>
    <t>Potential impact on road user safety unless adequate improvement investment made.</t>
  </si>
  <si>
    <t>Impact of additional traffic on Kaipaki community</t>
  </si>
  <si>
    <t>Limited impacts. Kaipaki Road already a collector road with significant traffic volumes.</t>
  </si>
  <si>
    <t>Improve Pope - Cook corridor</t>
  </si>
  <si>
    <t>Provide additional traffic lanes at intersections or rationalise turns to increase traffic capacity and reduce congestion on this  corridor.</t>
  </si>
  <si>
    <t>Improvements to favour traffic throughput could reduce congestion, improve freight flow.</t>
  </si>
  <si>
    <t>Likely to make non-car travel more difficult unless combined with walking and cycling improvements and safe crossings.</t>
  </si>
  <si>
    <t>Potential improvement if higher standard pedestrian crossings and cycling facilities also provided</t>
  </si>
  <si>
    <t>Providing more capacity and more vehicle travel</t>
  </si>
  <si>
    <t>Land purchase and RMA consenting likely</t>
  </si>
  <si>
    <t>Requires improvement investment for non-vehicle users to maintain safety with increasing traffic volumes.</t>
  </si>
  <si>
    <t>Makes provision to increase traffic volumes in an area where residents already sensitive to traffic</t>
  </si>
  <si>
    <t>Increase to existing impacts</t>
  </si>
  <si>
    <t>Reduction to congestion is possible but an improvement project requires a wider focus than just increasing throughput, to enable a balance on other community concerns.</t>
  </si>
  <si>
    <t>Improve Shakespeare corridor</t>
  </si>
  <si>
    <t>Improve safety and traffic capacity on this road as part of a route of existing roads which diverts traffic including trucks around the CBD.</t>
  </si>
  <si>
    <t>Improve Thornton corridor</t>
  </si>
  <si>
    <t>Improve safety and traffic capacity on this road by closing off some problematic intersections or turns.</t>
  </si>
  <si>
    <t>Reduce congestion, support growth</t>
  </si>
  <si>
    <t>Provides opportunity to improve access to schools, recreation</t>
  </si>
  <si>
    <t>May reduce connectivity and resilience when incidents close roads</t>
  </si>
  <si>
    <t xml:space="preserve">Potential for lower cost trials before permanent changes </t>
  </si>
  <si>
    <t>Minor positive social impacts from improved access to key destinations and opportunity to reinforce cultural importance of Te Kooutu</t>
  </si>
  <si>
    <t>Improve Tirau - Albert - Queen corridor</t>
  </si>
  <si>
    <t>Additional capacity will reduce congestion and enable planned growth</t>
  </si>
  <si>
    <t>$50m+</t>
  </si>
  <si>
    <t>Improve Victoria corridor to Hautapu</t>
  </si>
  <si>
    <t>Capacity and safety improvements on Victoria Road from Hamilton to Hautapu.</t>
  </si>
  <si>
    <t>Additional capacity will reduce congestion and enable the planned growth in northern Cambridge and Hautapu</t>
  </si>
  <si>
    <t>Improved access to key destinations by car</t>
  </si>
  <si>
    <t>Additional corridor lanes will reduce risk of full closures, and improve ability to recover</t>
  </si>
  <si>
    <t>Reduced DSIs through reduced conflict points between modes</t>
  </si>
  <si>
    <t>Reduce car congestion, and therefore emissions</t>
  </si>
  <si>
    <t>Hard infrastructure is less flexible to change, but road space can be reallocated between modes</t>
  </si>
  <si>
    <t xml:space="preserve">Capacity improvements will likely require kerb and service relocations which are complex, and property take at locations, all of which is fairly common. No specialist skills needed. </t>
  </si>
  <si>
    <t>Land take likely in places to widen the corridor</t>
  </si>
  <si>
    <t>Safety in Design for new infrastructure.</t>
  </si>
  <si>
    <t>Improved access by car to key destinations and services for the community</t>
  </si>
  <si>
    <t>Likely to increase car VKT and therefore emissions</t>
  </si>
  <si>
    <t>Improve Wilson - Duke - Bryce corridor</t>
  </si>
  <si>
    <t>Remove traffic calming so more traffic can be diverted around the CBD and the route is more suitable for emergency services.</t>
  </si>
  <si>
    <t>Favours traffic flow over access to schools</t>
  </si>
  <si>
    <t>Provides additional car traffic and emergency services routing</t>
  </si>
  <si>
    <t xml:space="preserve">Would require different engineering to maintain safe paths, crossings and safe speeds. </t>
  </si>
  <si>
    <t>Locks in higher traffic volumes</t>
  </si>
  <si>
    <t>Some challenges to increase traffic flows on this route while still providing for commercial zone and school. Likely to include multiple traffic signal installations.</t>
  </si>
  <si>
    <t>No RMA consents required, but impacts on adjacent property and school with increased traffic and average speeds</t>
  </si>
  <si>
    <t>Impacts of additional traffic and traffic speeds near school and retirement homes partly offset by more efficient emergency service responses</t>
  </si>
  <si>
    <t>Favours vehicle traffic priority in a sensitive commercial and residential area.</t>
  </si>
  <si>
    <t>Improve Wordsworth corridor</t>
  </si>
  <si>
    <t>Widen Wordsworth Street from Pope Terrace to Shakespeare Street including new intersections so that some traffic is diverted away from the end of the Victoria bridge.</t>
  </si>
  <si>
    <t>Ease a congestion pinch point</t>
  </si>
  <si>
    <t>Improved access to river crossing and CBD for all users</t>
  </si>
  <si>
    <t>Potential to split traffic across two routes and improve resilience</t>
  </si>
  <si>
    <t>Splitting traffic flows allows better walking and cycling access and road crossings</t>
  </si>
  <si>
    <t>Positive impact on Pope and Cook Street with reduced traffic but additional traffic impacts transferred to Wordsworth Street residents.</t>
  </si>
  <si>
    <t>The vertical alignment and existing intersections and property accesses on Wordsworth likely to present some challenges.</t>
  </si>
  <si>
    <t>Some RMA consenting and property impacts to resolve.</t>
  </si>
  <si>
    <t>Increase speed limits on appropriate roads</t>
  </si>
  <si>
    <t>Remove some traffic calming in town and increase speed limits at edge of town where land is mostly rural.</t>
  </si>
  <si>
    <t>Improves vehicle access with minor effect on walking and cycling access</t>
  </si>
  <si>
    <t>No effect on resilience</t>
  </si>
  <si>
    <t>Likely to increase risk to vulnerable road users</t>
  </si>
  <si>
    <t>Increased speed is mostly viewed as a negative impact on adjacent urban community</t>
  </si>
  <si>
    <t>Low cost changes that are flexible</t>
  </si>
  <si>
    <t>No RMA consents required, but minor impacts on adjacent property with increased traffic and average speeds</t>
  </si>
  <si>
    <t>Speed increases in urban environment mostly considered a negative social impact</t>
  </si>
  <si>
    <t>No effect</t>
  </si>
  <si>
    <t>As part of network function some roads should retain higher speed limits.  Network and speed limit reviews can be used to adjust speeds where necessary.</t>
  </si>
  <si>
    <t>Intersection improvements</t>
  </si>
  <si>
    <t>Intersection improvement - Cook / Victoria</t>
  </si>
  <si>
    <t>This small roundabout at the end of the Victoria Bridge is congested at peak times and has poor facilities for pedestrians and cyclists to cross. Improvement could aid flow and safety as part of a wider network plan.</t>
  </si>
  <si>
    <t>Reduces vulnerability to crash events</t>
  </si>
  <si>
    <t>Able to improve safety for pedestrians and cyclists</t>
  </si>
  <si>
    <t>Likely to increase vehicle use, but offset by greater ease of walk/cycle access</t>
  </si>
  <si>
    <t>Reasonable investment in traffic capacity</t>
  </si>
  <si>
    <t>Bespoke design for unusual road/ bridge connection</t>
  </si>
  <si>
    <t>Increase to existing vehicle impacts, partly offset by improved active mode access</t>
  </si>
  <si>
    <t>Intersection improvement - Duke / Albert / Williamson</t>
  </si>
  <si>
    <t>Change the form of this unusual intersection which is difficult for right turns. This would allow better access to the CBD and civic pool complex.</t>
  </si>
  <si>
    <t>Improved access to CBD and pool complex for all users</t>
  </si>
  <si>
    <t>Bespoke design for unusual road intersections on a slope and curve</t>
  </si>
  <si>
    <t>Limited residential impact, likely mostly an improvement</t>
  </si>
  <si>
    <t>Intersection improvement - Hamilton / Victoria</t>
  </si>
  <si>
    <t>Single lane roundabout has unbalanced flows at peak times and this along with downstream intersections contribute to congestion.</t>
  </si>
  <si>
    <t>Key access to CBD, key bus route, key pedestrian and cyclist route</t>
  </si>
  <si>
    <t>Reduction in congestion and improved walking and cycling would be seen as positive here</t>
  </si>
  <si>
    <t>Constrained land area and park area to work within.</t>
  </si>
  <si>
    <t>Some RMA consenting, large specimen tree and property impacts to resolve.</t>
  </si>
  <si>
    <t>Adjacent to Lake Te Kooutu, sensitive cultural site</t>
  </si>
  <si>
    <t>Cannot be considered in isolation, needs to be in tandem with Victoria Thornton and Victoria Queen intersections and links to ensure investment delivers congestion relief.</t>
  </si>
  <si>
    <t>Intersection improvement - Hamilton / Vogel</t>
  </si>
  <si>
    <t>Cross roads intersection serving significant town belt development including sports fields and Resthaven retirement village.</t>
  </si>
  <si>
    <t>Provide for reliable transport routes supporting growth</t>
  </si>
  <si>
    <t>Improves access to recreation sites and growth areas (future connection to C1 commercial/ residential)</t>
  </si>
  <si>
    <t>Reduces vulnerability to crash events, provides additional north-south route in combination with C1 development</t>
  </si>
  <si>
    <t>Able to improve safety for traffic and pedestrians and cyclists</t>
  </si>
  <si>
    <t>Requires careful design of intersection and property access to maintain safety for all road users.</t>
  </si>
  <si>
    <t>Traffic signals able to be retrofit with minimal impact</t>
  </si>
  <si>
    <t>Progress to shortlist consideration</t>
  </si>
  <si>
    <t>Intersection improvement - Lake / Queen</t>
  </si>
  <si>
    <t>Cross roads intersection providing access to Lakewood and CBD. Current intersection form limits right turns at peak times. Traffic signals are only real option.</t>
  </si>
  <si>
    <t>Traffic signals would negatively impact Queen Street traffic flow at peak times, leading to increased congestion.</t>
  </si>
  <si>
    <t>Improves access to CBD and Lakewood commercial development.</t>
  </si>
  <si>
    <t>Would replace adjacent zebra crossing and provide improved safety for traffic turns</t>
  </si>
  <si>
    <t>Very close to Victoria/Queen intersection so would have to be coordinated with signals at that intersection to avoid increasing congestion</t>
  </si>
  <si>
    <t>Needs to be considered with the corridor from Queen Street to Victoria and Hamilton Road to ensure intersections and links deliver congestion relief.</t>
  </si>
  <si>
    <t>Intersection improvement - Queen / Albert</t>
  </si>
  <si>
    <t>Cross road intersection facing increased congestion and a risk of crashes. A roundabout or traffic signals could resolve.</t>
  </si>
  <si>
    <t>Major traffic and freight route can be improved</t>
  </si>
  <si>
    <t>Improves access to Carters Flat commercial and industrial zone, but also Lake Te Kooutu</t>
  </si>
  <si>
    <t>Reduces vulnerability to crash events, provides easier north-south route to northern growth areas.</t>
  </si>
  <si>
    <t>Bespoke design for unusual road intersections on a slope and curve, with predominant flow on two legs of the intersection</t>
  </si>
  <si>
    <t>Intersection improvement - Shakespeare / Cook</t>
  </si>
  <si>
    <t>Existing single lane roundabout has poor walking and cycling crossings. Currently adequate capacity but will become congested with projected growth.</t>
  </si>
  <si>
    <t>Key access to Leamington CBD, key bus route, key pedestrian and cyclist route</t>
  </si>
  <si>
    <t>Increase to existing impacts, offset by improved ease for buses and active users.</t>
  </si>
  <si>
    <t>Intersection improvement - Shakespeare / Tirau</t>
  </si>
  <si>
    <t>Existing single lane roundabout has unusual form and slip lane. Currently adequate capacity but will become congested with projected growth.</t>
  </si>
  <si>
    <t>Key access to Leamington, key bus route, minor pedestrian and cyclist route</t>
  </si>
  <si>
    <t>Able to improve safety for traffic</t>
  </si>
  <si>
    <t>Likely to increase vehicle use.</t>
  </si>
  <si>
    <t>Large roundabout or signals are some options for increased capacity. Presence of river, bridge and land form would require careful design.</t>
  </si>
  <si>
    <t>Some RMA consenting stormwater discharge</t>
  </si>
  <si>
    <t>Adjacent to Waikato River</t>
  </si>
  <si>
    <t>Intersection improvement - Thornton / Victoria</t>
  </si>
  <si>
    <t>Current "T intersection" congested at peak hours and strongly linked to Victoria/Hamilton intersection operation.</t>
  </si>
  <si>
    <t>Key access to schools,  key pedestrian and cyclist route and Lake Te Kooutu</t>
  </si>
  <si>
    <t>Close proimity to Victoria Hamilton intersection requires coordination between the two.</t>
  </si>
  <si>
    <t>Some RMA consenting, archaeology, stormwater discharge</t>
  </si>
  <si>
    <t>Cannot be considered in isolation, needs to be in tandem with Victoria Hamilton and Victoria Queen intersections and links to ensure investment delivers congestion relief.</t>
  </si>
  <si>
    <t>Intersection improvement - Victoria / Taylor</t>
  </si>
  <si>
    <t>Cross road intersection facing increased congestion and risk of crashes. Traffic signals could resolve.</t>
  </si>
  <si>
    <t>Key access to Town belt sports clubs and major high school</t>
  </si>
  <si>
    <t>Adjacent Laurent and Victoria East intersections will make the design bespoke and more challenging</t>
  </si>
  <si>
    <t>Some property impacts likely and must work around railway designation</t>
  </si>
  <si>
    <t>Intersection improvement (general)</t>
  </si>
  <si>
    <t>Improve maintenance, signage, visibility and ensure appropriate approach traffic speeds so there are safe gaps for drivers to enter intersections.</t>
  </si>
  <si>
    <t>Low investment, flexible</t>
  </si>
  <si>
    <t>A tool kit of options is available to treat hazardous intersections (roundabouts, traffic islands, speed calming etc). Challenge is often fitting these to existing intersections and property access arrangements</t>
  </si>
  <si>
    <t>No Consenting issues</t>
  </si>
  <si>
    <t>BAU approach</t>
  </si>
  <si>
    <t>This could be considered a BAU activity, but included here as potential for incremental improvement in wayfinding and safety if delivered consistently.</t>
  </si>
  <si>
    <t>Intersection improvement – Lamb / Maungatautari</t>
  </si>
  <si>
    <t>This Y shaped give way controlled intersection on a corner has a crash history and would benefit from remodelling.</t>
  </si>
  <si>
    <t>Lower traffic speeds for adjacent residents</t>
  </si>
  <si>
    <t>Skewed intersection on a corner in a higher speed rural area. Requires speed reduction and pedestrian connectivity to Te Awa path.</t>
  </si>
  <si>
    <t>Upgrade roundabouts to traffic signals</t>
  </si>
  <si>
    <t>This general idea is reflected in the specific intersection upgrades listed above.  The need for change is driven by small roundabouts being unable to accommodate volumes of traffic or strong flows in one direction preventing traffic flow from some intersection legs. No further assessment is required.</t>
  </si>
  <si>
    <t>This idea is covered by improvements promoted at specific intersections (refer rows 53-64 and 66).</t>
  </si>
  <si>
    <t>Intersection improvement – Carlyle / Lamb/ Rotoorangi</t>
  </si>
  <si>
    <t>Cross road intersection facing increased traffic from growth and risk of crashes. Roundabout could resolve.</t>
  </si>
  <si>
    <t>Adjacent to Leamington School and town belt activities. Minor access improvement with pedestrian crossings.</t>
  </si>
  <si>
    <t>Able to improve safety for traffic, pedestrians and cyclists</t>
  </si>
  <si>
    <t>Cross roads intersection which requires speed reduction, safer turning and pedestrian and cycle connection to adjacent school</t>
  </si>
  <si>
    <t>Network management</t>
  </si>
  <si>
    <t>Improve road pavements</t>
  </si>
  <si>
    <t>Look after the road pavement assets we have across the District equitably. Ensuring that what we have is maintained as a priority.</t>
  </si>
  <si>
    <t>BAU Activity</t>
  </si>
  <si>
    <t>This idea suggests that Cambridge transport improvements should not take the place of business as usual renewal activities.  Renewals are a separate activity that will continue and this idea therefore does not need to be carried forward.</t>
  </si>
  <si>
    <t>Network planning</t>
  </si>
  <si>
    <t>Ideas here highlight the need for integration of growth and road networks.  This is covered under integrated planning, so this idea is not progressed.</t>
  </si>
  <si>
    <t>Duplicate of ideas as under integrated planning (refer row 14), no need for this idea to be carried forward.</t>
  </si>
  <si>
    <t xml:space="preserve">Plan for new technology (ITS, EVs, freight, driverless vehicles) </t>
  </si>
  <si>
    <t>Plan for new technology including driverless public transport and vehicles that reduce congestion and parking demand.</t>
  </si>
  <si>
    <t>Potential to improve trip reliability longer term</t>
  </si>
  <si>
    <t>Potential to improve ease of access</t>
  </si>
  <si>
    <t>Potential to improve resilience</t>
  </si>
  <si>
    <t>Potential to improve safety</t>
  </si>
  <si>
    <t>Potential to reduce noise, emissions</t>
  </si>
  <si>
    <t>Unknown cost and value at this early stage</t>
  </si>
  <si>
    <t>Limited industry guidance as to requirements presently</t>
  </si>
  <si>
    <t>May require future law change</t>
  </si>
  <si>
    <t>Potential for positive impacts but unable to quantify</t>
  </si>
  <si>
    <t>Difficult to know how best to progress this, other than to understand that it will occur, and therefore the Transport plan needs to be flexible to accommodate new technological changes. Infrastructure planning should explore the best knowledge base before committing high costs.</t>
  </si>
  <si>
    <t>Reduce congestion</t>
  </si>
  <si>
    <t>This is an outcome of good network management, corridor improvements and managing the right traffic on the right roads. It does not need to be assessed as an idea. Recommendation: Consideration.</t>
  </si>
  <si>
    <t>Consideration - Congestion reduction would be considered as part of the Investment Objectives and Cost &amp; Value for Money criteria in the assessment criteria</t>
  </si>
  <si>
    <t>Remove traffic calming</t>
  </si>
  <si>
    <t>Prioritise traffic and emergency services access on main roads by removing traffic calming.</t>
  </si>
  <si>
    <t>Reduction in congestion caused by traffic slowing. Improved comfort for freight.</t>
  </si>
  <si>
    <t>Easier access by vehicle offset by less easy access for walking/ cycling.</t>
  </si>
  <si>
    <t>Higher traffic speeds permitted, potentially leading to more injuries.</t>
  </si>
  <si>
    <t>Some vehicle noise reduced, offset by higher speeds.</t>
  </si>
  <si>
    <t>Straight forward to remove speed control measures, but challenging to maintain safety provisions for walking and cycling</t>
  </si>
  <si>
    <t>Can create new safety issues due to higher speeds.</t>
  </si>
  <si>
    <t>Both positive and negative impacts.</t>
  </si>
  <si>
    <t>There is potential to develop better policy for traffic calming and improve on what has been done in Cambridge.</t>
  </si>
  <si>
    <t>Reopen closed movements at intersections</t>
  </si>
  <si>
    <t>Reopen Grey and Hall Street intersections with Hamilton Road to divert traffic away from a congested Victoria Street.</t>
  </si>
  <si>
    <t>The relatively small amount of traffic using these routes is unlikely to make a difference to congestion or trip reliability.</t>
  </si>
  <si>
    <t>Would require removal of signal pedestrian crossing at Grey street, making walking and cycling to schools a less direct trip</t>
  </si>
  <si>
    <t>No impact. The intersections already allow a left turn which provides resilience in an emergency</t>
  </si>
  <si>
    <t>Would reduce safety for a major walking and cycling route, bus stops and crossing. Increases risk of crashes for right turns to or from Hamilton Road.</t>
  </si>
  <si>
    <t>Additional vehicle traffic on narrow residential streets</t>
  </si>
  <si>
    <t>Requires relocation of signalised pedestrian crossing for school which could be challenging around bus stops and residential entrances.</t>
  </si>
  <si>
    <t>Council decision under bylaw to decide turning options at intersections. Some public engagement required.</t>
  </si>
  <si>
    <t>Can create new safety issues due to difficult turn movements on an arterial road.</t>
  </si>
  <si>
    <t>Mostly negative impacts on residents.</t>
  </si>
  <si>
    <t>Increase in vehicle use/ reliance and poorer levels of service for non-vehicle trips.</t>
  </si>
  <si>
    <t>This option provides little additional traffic capacity, increases crash risk and reduces levels of service on a major walking and cycling route.</t>
  </si>
  <si>
    <t>Right traffic on the right roads (One Network Framework)</t>
  </si>
  <si>
    <t>Restrict heavy traffic and through traffic to specific routes that are appropriately constructed and minimise the impact on local streets.</t>
  </si>
  <si>
    <t>Potential to improve trip reliability longer term provided corridors are well constructed</t>
  </si>
  <si>
    <t>Removing through traffic and freight can make local streets easier to use for local access</t>
  </si>
  <si>
    <t>Dedicated and well-engineered routes will be more resilient</t>
  </si>
  <si>
    <t>Dedicated and well-engineered routes will make the system safer</t>
  </si>
  <si>
    <t>Dedicated and well-engineered routes will reduce traffic impacts on local streets and residents</t>
  </si>
  <si>
    <t>High investment, limited flexibility</t>
  </si>
  <si>
    <t>Balancing the needs of different road users with adjacent land use impacts is challenging.</t>
  </si>
  <si>
    <t>Some residents will benefit, others will receive more traffic on their road. Potentially requires land and consents to implement.</t>
  </si>
  <si>
    <t>Mostly positive impacts but some properties negatively impacted by more traffic</t>
  </si>
  <si>
    <t>More sustainable to construct and manage limited routes for heavy traffic rather than manage wide spread impacts if no controls are in place.</t>
  </si>
  <si>
    <t>Parking management</t>
  </si>
  <si>
    <t xml:space="preserve">Improve parking policy and management </t>
  </si>
  <si>
    <t>Develop policy and implement parking management strategy.</t>
  </si>
  <si>
    <t>Efficient parking usage can reduce congestion from traffic circulating in the town centre looking for parking.</t>
  </si>
  <si>
    <t>Can improve access to parking outside destinations through tighter time limits / pricing</t>
  </si>
  <si>
    <t>Manage parking and enable a vibrant town centre</t>
  </si>
  <si>
    <t>Very flexible to changes to meet future needs by changes to parking limits and charges</t>
  </si>
  <si>
    <t>Strategy may include new charging or IT infrastructure, requiring largely known technology</t>
  </si>
  <si>
    <t>Improved access to key destinations and services for the community</t>
  </si>
  <si>
    <t>No change to BAU</t>
  </si>
  <si>
    <t>Increase parking - CBD</t>
  </si>
  <si>
    <t>Increase on street parking in streets adjacent to the CBD, increase off street parking, allocate more CBD parking for shoppers and less for employees.</t>
  </si>
  <si>
    <t>Increasing parking supply has potential to increases vehicle use and congestion. Employee parking reduction can reduce congestion.</t>
  </si>
  <si>
    <t>Good parking supply in the CBD provides easy access for vehicle drivers.</t>
  </si>
  <si>
    <t>Manage parking and enable a vibrant town centre, but spreading all day parking to surrounding streets does impact residential areas</t>
  </si>
  <si>
    <t>Flexible if done with signs and lines as opposed to hard infrastructure</t>
  </si>
  <si>
    <t>Easily available space is currently in use for parking, leaving more challenging rearrangements to streets to achieve more parking.</t>
  </si>
  <si>
    <t>Public engagement required for significant change</t>
  </si>
  <si>
    <t xml:space="preserve">Paid parking </t>
  </si>
  <si>
    <t>Implement paid parking to manage demand, ensure adequate parking is available and short trips by bus and walking and cycling are incentivized.</t>
  </si>
  <si>
    <t>Requires evaluation and implementation of suitable technology and enforcement regimes to work efficiently</t>
  </si>
  <si>
    <t>Incentivising non-vehicle trips improves sustainability.</t>
  </si>
  <si>
    <t xml:space="preserve">Parking information technology </t>
  </si>
  <si>
    <t>Implement parking technology to show where parking is available but also to improve use compliance.</t>
  </si>
  <si>
    <t>Efficient parking usage can reduce congestion from traffic circulating in the town Centre looking for parking.</t>
  </si>
  <si>
    <t>Relatively low cost and adaptable</t>
  </si>
  <si>
    <t>Requires evaluation and implementation of suitable linked technology.</t>
  </si>
  <si>
    <t>Nil</t>
  </si>
  <si>
    <t>Can improve safety for enforcement staff</t>
  </si>
  <si>
    <t>Improve school bus services</t>
  </si>
  <si>
    <t>Increase the use of buses to get children to and from school.</t>
  </si>
  <si>
    <t>High bus use can reduce congestion at school times and at school gates</t>
  </si>
  <si>
    <t>Improves access to schools</t>
  </si>
  <si>
    <t>Bus travel typically safer than car travel</t>
  </si>
  <si>
    <t>Reduced private vehicle travel, congestion and parking impacts near schools.</t>
  </si>
  <si>
    <t>Requires central government policy change to be effective. E.g. current policy is to reduce school bus services and put costs onto the community.</t>
  </si>
  <si>
    <t>Improved access to key destination for the community</t>
  </si>
  <si>
    <t>Reducing private vehicle trips</t>
  </si>
  <si>
    <t>Progress to shortlist consideration.  While this is strongly influenced by central government policy, it does need to be considered carefully alongside public transport services.</t>
  </si>
  <si>
    <t>Improved ticketing and timetable information</t>
  </si>
  <si>
    <t>Adopt contactless payment and digital timetable and bus arrival data service.</t>
  </si>
  <si>
    <t>Supports efficient bus use and people movement</t>
  </si>
  <si>
    <t>Alongside improved bus services, makes access easier to key destinations</t>
  </si>
  <si>
    <t>Effective bus services can reduce private vehicle travel and congestion</t>
  </si>
  <si>
    <t>Being rolled out as a national service</t>
  </si>
  <si>
    <t>System developed and being rolled out with National e-ticketing strategy</t>
  </si>
  <si>
    <t>No consenting</t>
  </si>
  <si>
    <t>Note this is partially underway with the National e-ticketing roll out. Therefore the only remaining part to progress is improving timetable information. Part of this is available now via smartphone.</t>
  </si>
  <si>
    <t>Make bus use more accessible and efficient</t>
  </si>
  <si>
    <t>Improvements to bus routes and frequencies.</t>
  </si>
  <si>
    <t>Supports growth and reduces congestion</t>
  </si>
  <si>
    <t>Improves access by non-car modes</t>
  </si>
  <si>
    <t>Improves safety by reducing car VKT exposure to crashes</t>
  </si>
  <si>
    <t>Reduces emissions and car VKT around Cambridge</t>
  </si>
  <si>
    <t>Frequencies and routes can change, usually based around contract negotiations every 9 years</t>
  </si>
  <si>
    <t>Improvements to stops is largely BAU</t>
  </si>
  <si>
    <t>Improves safety by reducing car VKT exposure to crashes. Safety in Design for stops.</t>
  </si>
  <si>
    <t>Provide a local bus service within Cambridge</t>
  </si>
  <si>
    <t>Provide dedicated local bus services that covers a wider area of Cambridge. Smaller buses often suggested as most efficient.</t>
  </si>
  <si>
    <t>A range of options are available and can be explored to find the most effective for the short- medium and long term</t>
  </si>
  <si>
    <t>Requires coordination with regional council and NZTA to ensure a service can be sustainably funded</t>
  </si>
  <si>
    <t>Note that investigation into options for improved services is underway in 2026 by Waikato Regional Council and options will be presented as part of the public engagement for the transport options.</t>
  </si>
  <si>
    <t>Provide inter-town and Airport service</t>
  </si>
  <si>
    <t>Provide a bus service between Cambridge and Te Awamutu and to the Airport.</t>
  </si>
  <si>
    <t>Reduces emissions and car VKT to these destinations</t>
  </si>
  <si>
    <t>Reduces emissions and car VKT in the district</t>
  </si>
  <si>
    <t>Note that investigation into options to access the Airport via public transport is underway in 2026 by Waikato Regional Council. A link between Te Awamutu and Cambridge is envisaged as a longer term service improvement in the current bus service improvement plan.</t>
  </si>
  <si>
    <t>Safety improvements</t>
  </si>
  <si>
    <t>Provide safe pedestrian crossings</t>
  </si>
  <si>
    <t>Improve consistency, rationalise number, provide more signalised pedestrian crossings on main roads.</t>
  </si>
  <si>
    <t>Replacing zebra crossings with signals can improve traffic flow when more green time is given to vehicles.</t>
  </si>
  <si>
    <t>Reduces traffic severance impact</t>
  </si>
  <si>
    <t>Reasonable level of investment in infrastructure, locks in routes</t>
  </si>
  <si>
    <t>Installation of signals and traffic calming requires careful design to fit around existing infrastructure and property access.</t>
  </si>
  <si>
    <t>Can impact adjacent parking, and property entries. Consultation required</t>
  </si>
  <si>
    <t>Improves general accessibility</t>
  </si>
  <si>
    <t>Encourages walking and cycling. Reduces emissions and car VKT around Cambridge</t>
  </si>
  <si>
    <t>Speed enforcement</t>
  </si>
  <si>
    <t>Increase speed enforcement on streets used as commuting routes and Pope-Cook Street.</t>
  </si>
  <si>
    <t>Improves safety for all road users</t>
  </si>
  <si>
    <t>Controlled speeds reduces traffic noise and resident safety concerns</t>
  </si>
  <si>
    <t>Speed enforcement can be flexible.</t>
  </si>
  <si>
    <t>Under legislation speed enforcement can only be done by NZTA and NZ Police. Council has limited influence to implement.</t>
  </si>
  <si>
    <t>BAU activity</t>
  </si>
  <si>
    <t>Limited impacts</t>
  </si>
  <si>
    <t>Progress to shortlist consideration. While this can only be provided by other agencies, Council has a role to lobby for appropriate levels of enforcement.</t>
  </si>
  <si>
    <t xml:space="preserve">Improve street lighting </t>
  </si>
  <si>
    <t>Improve lighting levels to modern standards on older streets (new growth areas have lighting to modern standards).</t>
  </si>
  <si>
    <t>Minimal impact on main traffic routes</t>
  </si>
  <si>
    <t>Small improvement to non-car user safety</t>
  </si>
  <si>
    <t>Improves evening enjoyment of spaces through security</t>
  </si>
  <si>
    <t>Increased energy use</t>
  </si>
  <si>
    <t>Traffic calming / reduce speeds</t>
  </si>
  <si>
    <t>Continue with speed traffic calming to make streets safer, particularly to Leamington Streets which generally not been addressed to date.</t>
  </si>
  <si>
    <t>Reasonable level of investment in infrastructure, locks in change</t>
  </si>
  <si>
    <t>Requires careful evaluation of options and design to avoid unwanted effects</t>
  </si>
  <si>
    <t>Improves community enjoyment of public space</t>
  </si>
  <si>
    <t>Encourages walking and cycling. Reduces vehicle speed / noise impacts</t>
  </si>
  <si>
    <t>Safety improvements around schools</t>
  </si>
  <si>
    <t>Provide safe crossings, walking and cycling paths and control parking around schools to keep children safe.</t>
  </si>
  <si>
    <t>Potential to reduce parking and traffic pressures for residents near schools</t>
  </si>
  <si>
    <t>A different approach is required at every school to reflect location and operating needs.</t>
  </si>
  <si>
    <t>Encourages walking and cycling.</t>
  </si>
  <si>
    <t>Improve walking and cycling connections across the river</t>
  </si>
  <si>
    <t>Support for improving pedestrian and cycle access across both existing bridges, but also support for Victoria bridge becoming walking and cycling only.</t>
  </si>
  <si>
    <t>Additional traffic capacity required to enable change to Victoria bridge use. If separate walking and cycling bridge built beside Victoria Bridge, then existing traffic capacity retained.</t>
  </si>
  <si>
    <t>Can only maintain a resilient system if replacement bridge capacity is provided as part of this option.</t>
  </si>
  <si>
    <t>Improvement for walking and cycling users.</t>
  </si>
  <si>
    <t>Potential to reduce parking and traffic pressures if walking and cycling incentivized.</t>
  </si>
  <si>
    <t>Alteration to bridges can be technically complex</t>
  </si>
  <si>
    <t>Alteration to Victoria bridge requires historic places consent. Changing traffic access would also be controversial</t>
  </si>
  <si>
    <t>Encourages walking and cycling. Reduces vehicle impacts longer term</t>
  </si>
  <si>
    <t>Extend / improve walking and cycling paths and crossings</t>
  </si>
  <si>
    <t>Completion of the Urban Mobility network of walking and cycling paths across the urban area.</t>
  </si>
  <si>
    <t>Reduces dependence on car travel, enables faster recovery via all modes</t>
  </si>
  <si>
    <t>Improves safety by separating vulnerable users from cars</t>
  </si>
  <si>
    <t>Can be implemented piecemeal as political will and available funding coincide</t>
  </si>
  <si>
    <t>Integration of urban mobility into the transport system is moderately difficult</t>
  </si>
  <si>
    <t>Land take likely in places to implement network</t>
  </si>
  <si>
    <t>Improves safety by separating vulnerable users from cars. Safety in Design for new walking and cycling infrastructure.</t>
  </si>
  <si>
    <t>NEW INFRASTRUCTURE</t>
  </si>
  <si>
    <t>Develop ring road</t>
  </si>
  <si>
    <t>Using expressway, additional ramps at Cambridge Road and Tirau Road, or new western bridge and Peake Road, create a ring road that keeps through freight and longer commutes out of the town centre.</t>
  </si>
  <si>
    <t>May allow some reallocation of existing road space to non-car modes</t>
  </si>
  <si>
    <t>Distributes traffic to another bridge improving network resilience</t>
  </si>
  <si>
    <t>Shifting some through traffic from town would make a marginal safety improvement</t>
  </si>
  <si>
    <t>Reduced heavy vehicle impacts in town</t>
  </si>
  <si>
    <t>Very large investment with narrow outcomes, requires full development to realise benefits</t>
  </si>
  <si>
    <t>Major earthworks and bridge building</t>
  </si>
  <si>
    <t>Long length of new or upgraded road impacting a number of properties.</t>
  </si>
  <si>
    <t>No barrier</t>
  </si>
  <si>
    <t>Significant new road impacting surrounding properties</t>
  </si>
  <si>
    <t>Likely to generate some additional travel and emissions</t>
  </si>
  <si>
    <t>Progress to shortlist consideration *Note: Very large investment but recommendation to retain to carry out scenario modelling to test this idea.</t>
  </si>
  <si>
    <t>Increase parking - CBD parking building</t>
  </si>
  <si>
    <t>Build a parking building on one of Council public car park land areas and introduce paid parking in the CBD and surrounding streets to meet costs.  Parking buildings typically have 300-500 spaces in a single building.</t>
  </si>
  <si>
    <t>Will encourage more private vehicle trips into CBD and increase peak hour congestion unless parking costs discourage short trips.</t>
  </si>
  <si>
    <t>Improves access by car but congestion detrimental to all modes unless demand is managed by charges.</t>
  </si>
  <si>
    <t>Increases car dependence and congestion</t>
  </si>
  <si>
    <t>Potential to improve CBD if on street parking space reallocated to better uses as a result</t>
  </si>
  <si>
    <t>Very large investment with narrow outcomes, but could be part of a public/ private development with retail and residential development combined</t>
  </si>
  <si>
    <t>Parking buildings become an option after other steps are taken and exhausted.   Major construction in a commercial environment over an extended timeframe.  Impacts property access, services.</t>
  </si>
  <si>
    <t>Reasonably standard requirements, but scale and shadowing in a current low height CBD potentially an issue.</t>
  </si>
  <si>
    <t>Will generate additional travel and effects.</t>
  </si>
  <si>
    <t>Very large investment and operating costs, can induce more travel and congestion. A number of parking measures should be implemented to manage demand before a parking building option may be considered in the long-term.</t>
  </si>
  <si>
    <t>Park and ride facilities</t>
  </si>
  <si>
    <t>Provide park and ride facilities at Hautapu and South Leamington with shuttle buses to bring people into the town centre.</t>
  </si>
  <si>
    <t>Enables growth and assists in managing congestion</t>
  </si>
  <si>
    <t>Provides convenient park and transfer to destinations which might otherwise be difficult to drive to and park near.</t>
  </si>
  <si>
    <t>Potentially reduces traffic on key routes at peak times, increasing resilience.</t>
  </si>
  <si>
    <t>Shifting some traffic from town would make a marginal safety improvement</t>
  </si>
  <si>
    <t>Large investment in land and infrastructure to provide very long term benefits</t>
  </si>
  <si>
    <t>Requires careful site selection and design to operate efficiently and safely.</t>
  </si>
  <si>
    <t>Landuse consenting required to create park and ride facility</t>
  </si>
  <si>
    <t>Some social and cultural impacts expected depending on location of park and ride</t>
  </si>
  <si>
    <t>Can form part of a long term sustainable transit system</t>
  </si>
  <si>
    <t>Could form part of a long term transport and passenger transport plan, but costs and population/ usage would likely rule it out as  a short term option.</t>
  </si>
  <si>
    <t>Reinstate rail line - Cambridge to Hamilton</t>
  </si>
  <si>
    <t>Relay rail into Cambridge, upgrade line and structures north of Cambridge, construct station for passengers. Construct separate road and pedestrian crossing bridges at high use locations.</t>
  </si>
  <si>
    <t>Rail services can be a highly reliable transport mode.</t>
  </si>
  <si>
    <t>Would provide good access to central Hamilton. Has limited connections to destinations in or close to Cambridge.</t>
  </si>
  <si>
    <t>Improves passenger transport resilience.</t>
  </si>
  <si>
    <t>Rail travel is safe, but introduces rail at road crossings which can be a high crash risk.</t>
  </si>
  <si>
    <t>Long term, rail is an effective passenger trasport mode for large populations, but it does have effects of segregating communities unless high quality infrastructure/ bridges pass over or under railways.</t>
  </si>
  <si>
    <t>A very large investment perhaps $200M plus and little flexibility to change once established.</t>
  </si>
  <si>
    <t>Would require a range of infrastructure including structures, signals, road crossings, pedestrian bridges or underpasses. Technically quite challenging</t>
  </si>
  <si>
    <t>Passenger station, bridges etc. would require consenting</t>
  </si>
  <si>
    <t>Safety can be engineered but at high cost. Ideally there would be few if any level crossings where high frequency train services operate.</t>
  </si>
  <si>
    <t>Significant social impacts for residents living near an operating railway.</t>
  </si>
  <si>
    <t>Long term it is a very sustainable mass transit system for large populations.</t>
  </si>
  <si>
    <t>Rail transit services typically require 15,000 trips in commuter peak hours to be financially viable.  It is not viable in the planning period for this project.</t>
  </si>
  <si>
    <t>New walking and cycling connections across the river</t>
  </si>
  <si>
    <t>Ensure any new bridges include provision for walking and cycling, and alternatively create dedicated walking and cycling bridge at Victoria Street or mid west to provide connections and capacity.</t>
  </si>
  <si>
    <t>Enables growth and assists in managing congestion to a small degree, more so if reallocation of space at Victoria bridge improved vehicle capacity</t>
  </si>
  <si>
    <t>Provides improved access for walking and cycling</t>
  </si>
  <si>
    <t>Improves safety for walking and cycling</t>
  </si>
  <si>
    <t>Significant investment for one purpose</t>
  </si>
  <si>
    <t>Whether a standalone bridge or alteration to Victoria Bridge, the scale and location makes this complex</t>
  </si>
  <si>
    <t>Consenting required to cross river</t>
  </si>
  <si>
    <t>Can be a positive impact in terms of community connectivity, but working on river banks in culturally sensitive area.</t>
  </si>
  <si>
    <t>Bridge crossing</t>
  </si>
  <si>
    <t>Additional bridge - East</t>
  </si>
  <si>
    <t>Ring road from south of Leamington skirting east to cross Maungatautari Road and a new bridge over the Waikato linking to Tirau Road.</t>
  </si>
  <si>
    <t>Provides freight bypass from south to east, but no northern link unless combined with additional Tirau/SH1 ramps</t>
  </si>
  <si>
    <t>Improved economic connections, frees capacity on existing bridges</t>
  </si>
  <si>
    <t>Provides additional bridge over river</t>
  </si>
  <si>
    <t>Removes some traffic from streets</t>
  </si>
  <si>
    <t>Very large investment with narrow outcomes</t>
  </si>
  <si>
    <t>Long length of new road impacting many properties and probably the golf course as well.</t>
  </si>
  <si>
    <t>Provides a freight benefit when included with a ring road. Significant new road impacting large area of Leamington</t>
  </si>
  <si>
    <t>Freight benefit, but within town trips, bus, walking and cycling not improved</t>
  </si>
  <si>
    <t>Progress to short list consideration.</t>
  </si>
  <si>
    <t>Additional bridge - Far west</t>
  </si>
  <si>
    <t>New bridge west in vicinity of St Peter's school - new road connection Cambridge Rd - Kaipaki Rd area</t>
  </si>
  <si>
    <t>Provides freight bypass from south to west, but no northern link unless combined with additional Cambridge Road/SH1 ramps that face east.</t>
  </si>
  <si>
    <t>Improved economic connection to Hautapu</t>
  </si>
  <si>
    <t>Removes some traffic from streets, new traffic introduced to rural area if existing zoning retained</t>
  </si>
  <si>
    <t>Large investment that benefits a portion of vehicles and freight</t>
  </si>
  <si>
    <t>Long length of new road impacting a number of properties.</t>
  </si>
  <si>
    <t>Significant new road impacting surrounding properties. East-west freight through town not addressed</t>
  </si>
  <si>
    <t>Some freight benefit, but within town trips, bus, walking and cycling not improved</t>
  </si>
  <si>
    <t>Additional bridge - Mid-west</t>
  </si>
  <si>
    <t>New bridge west of town belt on both sides of river - new road connection linking Matos Segedin Drive to Cambridge Road.</t>
  </si>
  <si>
    <t>Provides freight bypass from south to west, but no northern link unless combined with additional Cambridge Road/SH1 ramps that face east. Bridge closer to town removes more demand from existing bridges.</t>
  </si>
  <si>
    <t>Connects small industrial area, jobs and some social destinations</t>
  </si>
  <si>
    <t>Reduces some existing street traffic but introduces new traffic to new residential area</t>
  </si>
  <si>
    <t>Large investment that benefits a portion of vehicles and freight, but also provides additional bus and walking and cycling route</t>
  </si>
  <si>
    <t>Major earthworks and bridge building into developed areas</t>
  </si>
  <si>
    <t>New road and bridge impacting developed properties</t>
  </si>
  <si>
    <t>Additional bridge - In town</t>
  </si>
  <si>
    <t>New bridge in town.</t>
  </si>
  <si>
    <t>Will provide improved capacity depending on location and scope</t>
  </si>
  <si>
    <t>Able to provide improved capacity</t>
  </si>
  <si>
    <t>Reduces some existing street traffic but may introduce new traffic to existing residential area</t>
  </si>
  <si>
    <t>Provides long term value</t>
  </si>
  <si>
    <t>Additional bridge capacity at another location</t>
  </si>
  <si>
    <t>Additional river crossing capacity - other locations, e.g. Southern Links, duplicate Shakespeare Street.</t>
  </si>
  <si>
    <t>Increase capacity of existing bridges</t>
  </si>
  <si>
    <t>Upgrades that increase traffic flow including changes to width, configuration, one way systems and improvements to approach roads and intersections (not including bridge duplication).</t>
  </si>
  <si>
    <t>Provides improved capacity in a location where there is clear demand, but does not assist freight well.</t>
  </si>
  <si>
    <t>Upgrades could also improve structure resilience, but no new bridge which would spread risk.</t>
  </si>
  <si>
    <t>Opportunity for safety improvement at same time</t>
  </si>
  <si>
    <t>May contribute to lower VKT and improved micro-mobility</t>
  </si>
  <si>
    <t>Improvement to existing structures in use can be challenging</t>
  </si>
  <si>
    <t>Victoria bridge heritage status a potential barrier</t>
  </si>
  <si>
    <t>Minimal impact, unless traffic increased through CBD then becomes negative. Does not address east-west freight movement impacts</t>
  </si>
  <si>
    <t>Keeps traffic impacts limited to current locations</t>
  </si>
  <si>
    <t>Full interchange at Tirau Road</t>
  </si>
  <si>
    <t>Provide north facing on and off ramp as part of a diamond interchange.</t>
  </si>
  <si>
    <t>Provides additional freight and commute capacity from south to north which becomes attractive when the shorter through town route is congested</t>
  </si>
  <si>
    <t>Improved economic connections only</t>
  </si>
  <si>
    <t>Provides additional full interchange allowing more resilience if a crash or planned closure impacts other connections to expressway</t>
  </si>
  <si>
    <t>Removes some traffic from CBD and other streets</t>
  </si>
  <si>
    <t>Work beside operating expressway</t>
  </si>
  <si>
    <t>No significant barrier</t>
  </si>
  <si>
    <t>Minimal impact</t>
  </si>
  <si>
    <t>7 Point scale</t>
  </si>
  <si>
    <t>Scheduling</t>
  </si>
  <si>
    <t>Cost</t>
  </si>
  <si>
    <t>Progress?</t>
  </si>
  <si>
    <t>0-2 Years</t>
  </si>
  <si>
    <t>2-5 Years</t>
  </si>
  <si>
    <t>5+ Years</t>
  </si>
  <si>
    <t>Consideration</t>
  </si>
  <si>
    <t>List of ideas parked</t>
  </si>
  <si>
    <t>Theme</t>
  </si>
  <si>
    <t xml:space="preserve">Decision </t>
  </si>
  <si>
    <t>Stop/restrict growth</t>
  </si>
  <si>
    <t xml:space="preserve">Park </t>
  </si>
  <si>
    <t xml:space="preserve">Reduce emissions </t>
  </si>
  <si>
    <t>It is neither reasonable or safe to prioritise vehicle travel over all other forms of transport</t>
  </si>
  <si>
    <t>It is neither reasonable or sustainable to stop public transport services. It is noted that providing public transport services is the responsibility of Waikato Regional Council, not Waipā District Council.</t>
  </si>
  <si>
    <t>Upgrade Cambridge CBD</t>
  </si>
  <si>
    <t>This idea is captured in other options with more specificity.</t>
  </si>
  <si>
    <t xml:space="preserve">This idea is covered by improvements promoted at specific intersections </t>
  </si>
  <si>
    <t>Duplicate of ideas so no need for this idea to be carried forward.</t>
  </si>
  <si>
    <t xml:space="preserve">Reopen closed movements at intersections </t>
  </si>
  <si>
    <t>This option makes no tangible impact on congestion, increases crash risk and reduces levels of service on a major walking and cycling route.</t>
  </si>
  <si>
    <t xml:space="preserve">Reduce congestion </t>
  </si>
  <si>
    <t>INTEGRATED PLANNING CONT…</t>
  </si>
  <si>
    <t>Land use and spatial planning cont…</t>
  </si>
  <si>
    <t>Freight management cont…</t>
  </si>
  <si>
    <t>DEMAND MANAGEMENT CONT…</t>
  </si>
  <si>
    <t>Manage demand cont…</t>
  </si>
  <si>
    <t>BEST USE
OF EXISTING
NETWORK CONT…</t>
  </si>
  <si>
    <t>CBD / Town centre cont…</t>
  </si>
  <si>
    <t>Corridor improvements cont…</t>
  </si>
  <si>
    <t>Intersection improvements cont…</t>
  </si>
  <si>
    <t>NEW INFRASTRUCTURE CONT…</t>
  </si>
  <si>
    <t>Bridge crossing cont…</t>
  </si>
  <si>
    <t>Walking, cycling and micro-mobility cont…</t>
  </si>
  <si>
    <t>Network management cont..</t>
  </si>
  <si>
    <t xml:space="preserve">Public transport services cont… </t>
  </si>
  <si>
    <t>Total Scores</t>
  </si>
  <si>
    <t>Ideas that are parked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</si>
</sst>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
      <b/>
      <sz val="20"/>
      <color rgb="FF003E6A"/>
      <name val="Calibri"/>
      <family val="2"/>
      <scheme val="minor"/>
    </font>
    <font>
      <b/>
      <sz val="10"/>
      <color rgb="FF000000"/>
      <name val="Calibri"/>
      <family val="2"/>
      <scheme val="minor"/>
    </font>
    <font>
      <b/>
      <sz val="11"/>
      <color theme="0"/>
      <name val="Calibri"/>
      <family val="2"/>
      <scheme val="minor"/>
    </font>
    <font>
      <sz val="11"/>
      <color theme="0"/>
      <name val="Calibri"/>
      <family val="2"/>
    </font>
    <font>
      <sz val="12"/>
      <color theme="1"/>
      <name val="Calibri"/>
      <family val="2"/>
      <scheme val="minor"/>
    </font>
    <font>
      <sz val="10"/>
      <color theme="1"/>
      <name val="Lucida Sans"/>
      <family val="2"/>
    </font>
    <font>
      <sz val="11"/>
      <color rgb="FFFF0000"/>
      <name val="Calibri"/>
      <family val="2"/>
      <scheme val="minor"/>
    </font>
    <font>
      <b/>
      <sz val="20"/>
      <color rgb="FF153D6A"/>
      <name val="Calibri"/>
      <family val="2"/>
      <scheme val="minor"/>
    </font>
    <font>
      <b/>
      <sz val="12"/>
      <color theme="1"/>
      <name val="Calibri"/>
      <family val="2"/>
      <scheme val="minor"/>
    </font>
    <font>
      <b/>
      <sz val="10"/>
      <name val="Calibri"/>
      <family val="2"/>
      <scheme val="minor"/>
    </font>
    <font>
      <sz val="11"/>
      <name val="Calibri"/>
      <family val="2"/>
      <scheme val="minor"/>
    </font>
    <font>
      <i/>
      <sz val="11"/>
      <color theme="1"/>
      <name val="Calibri"/>
      <family val="2"/>
      <scheme val="minor"/>
    </font>
    <font>
      <b/>
      <sz val="11"/>
      <color rgb="FFFF0000"/>
      <name val="Calibri"/>
      <family val="2"/>
      <scheme val="minor"/>
    </font>
    <font>
      <i/>
      <sz val="11"/>
      <name val="Calibri"/>
      <family val="2"/>
      <scheme val="minor"/>
    </font>
    <font>
      <sz val="11"/>
      <color rgb="FF000000"/>
      <name val="Calibri"/>
      <family val="2"/>
    </font>
    <font>
      <i/>
      <sz val="11"/>
      <color rgb="FF000000"/>
      <name val="Calibri"/>
      <family val="2"/>
    </font>
    <font>
      <sz val="11"/>
      <color rgb="FF000000"/>
      <name val="Calibri"/>
      <family val="2"/>
      <scheme val="minor"/>
    </font>
    <font>
      <sz val="10"/>
      <color theme="1"/>
      <name val="Calibri"/>
      <family val="2"/>
    </font>
    <font>
      <sz val="10"/>
      <color theme="1"/>
      <name val="Calibri"/>
    </font>
    <font>
      <sz val="18"/>
      <color rgb="FF000000"/>
      <name val="Calibri"/>
    </font>
    <font>
      <sz val="11"/>
      <color rgb="FF000000"/>
      <name val="Aptos Narrow"/>
    </font>
    <font>
      <b/>
      <sz val="11"/>
      <color rgb="FF000000"/>
      <name val="Aptos Narrow"/>
    </font>
    <font>
      <sz val="10"/>
      <color rgb="FF000000"/>
      <name val="Calibri"/>
    </font>
    <font>
      <sz val="11"/>
      <color rgb="FF000000"/>
      <name val="Calibri"/>
      <scheme val="minor"/>
    </font>
    <font>
      <sz val="24"/>
      <color theme="1"/>
      <name val="Calibri"/>
      <family val="2"/>
      <scheme val="minor"/>
    </font>
    <font>
      <b/>
      <sz val="12"/>
      <color rgb="FF000000"/>
      <name val="Calibri"/>
      <family val="2"/>
    </font>
    <font>
      <b/>
      <sz val="12"/>
      <color rgb="FF000000"/>
      <name val="Aptos Narrow"/>
      <family val="2"/>
    </font>
    <font>
      <sz val="18"/>
      <color rgb="FF000000"/>
      <name val="Calibri"/>
      <family val="2"/>
    </font>
    <font>
      <b/>
      <sz val="14"/>
      <color rgb="FF002060"/>
      <name val="Calibri"/>
      <family val="2"/>
      <scheme val="minor"/>
    </font>
    <font>
      <b/>
      <sz val="10"/>
      <color theme="1"/>
      <name val="Calibri"/>
      <family val="2"/>
    </font>
  </fonts>
  <fills count="18">
    <fill>
      <patternFill patternType="none"/>
    </fill>
    <fill>
      <patternFill patternType="gray125"/>
    </fill>
    <fill>
      <patternFill patternType="solid">
        <fgColor rgb="FF01AAAD"/>
        <bgColor indexed="64"/>
      </patternFill>
    </fill>
    <fill>
      <patternFill patternType="solid">
        <fgColor theme="0" tint="-0.14999847407452621"/>
        <bgColor indexed="64"/>
      </patternFill>
    </fill>
    <fill>
      <patternFill patternType="solid">
        <fgColor rgb="FF00B050"/>
        <bgColor indexed="64"/>
      </patternFill>
    </fill>
    <fill>
      <patternFill patternType="solid">
        <fgColor rgb="FF77A2DA"/>
        <bgColor indexed="64"/>
      </patternFill>
    </fill>
    <fill>
      <patternFill patternType="solid">
        <fgColor rgb="FF6EB77C"/>
        <bgColor indexed="64"/>
      </patternFill>
    </fill>
    <fill>
      <patternFill patternType="solid">
        <fgColor rgb="FFF2BB09"/>
        <bgColor indexed="64"/>
      </patternFill>
    </fill>
    <fill>
      <patternFill patternType="solid">
        <fgColor rgb="FFBA2329"/>
        <bgColor indexed="64"/>
      </patternFill>
    </fill>
    <fill>
      <patternFill patternType="solid">
        <fgColor rgb="FFA72932"/>
        <bgColor indexed="64"/>
      </patternFill>
    </fill>
    <fill>
      <patternFill patternType="solid">
        <fgColor rgb="FF83C147"/>
        <bgColor indexed="64"/>
      </patternFill>
    </fill>
    <fill>
      <patternFill patternType="solid">
        <fgColor rgb="FFD14945"/>
        <bgColor indexed="64"/>
      </patternFill>
    </fill>
    <fill>
      <patternFill patternType="solid">
        <fgColor rgb="FF0393CE"/>
        <bgColor indexed="64"/>
      </patternFill>
    </fill>
    <fill>
      <patternFill patternType="solid">
        <fgColor rgb="FF153D6A"/>
        <bgColor indexed="64"/>
      </patternFill>
    </fill>
    <fill>
      <patternFill patternType="solid">
        <fgColor rgb="FFFFFF00"/>
        <bgColor indexed="64"/>
      </patternFill>
    </fill>
    <fill>
      <patternFill patternType="solid">
        <fgColor rgb="FF66FFFF"/>
        <bgColor indexed="64"/>
      </patternFill>
    </fill>
    <fill>
      <patternFill patternType="solid">
        <fgColor theme="0"/>
        <bgColor indexed="64"/>
      </patternFill>
    </fill>
    <fill>
      <patternFill patternType="solid">
        <fgColor theme="2" tint="-9.9978637043366805E-2"/>
        <bgColor indexed="64"/>
      </patternFill>
    </fill>
  </fills>
  <borders count="19">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theme="1" tint="0.249977111117893"/>
      </bottom>
      <diagonal/>
    </border>
    <border>
      <left/>
      <right style="thin">
        <color theme="1" tint="0.249977111117893"/>
      </right>
      <top style="thin">
        <color indexed="64"/>
      </top>
      <bottom style="thin">
        <color theme="1" tint="0.249977111117893"/>
      </bottom>
      <diagonal/>
    </border>
    <border>
      <left/>
      <right style="thin">
        <color theme="1" tint="0.249977111117893"/>
      </right>
      <top style="thin">
        <color indexed="64"/>
      </top>
      <bottom style="thin">
        <color indexed="64"/>
      </bottom>
      <diagonal/>
    </border>
    <border>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s>
  <cellStyleXfs count="3">
    <xf numFmtId="0" fontId="0" fillId="0" borderId="0"/>
    <xf numFmtId="0" fontId="9" fillId="0" borderId="0"/>
    <xf numFmtId="0" fontId="10" fillId="0" borderId="0"/>
  </cellStyleXfs>
  <cellXfs count="154">
    <xf numFmtId="0" fontId="0" fillId="0" borderId="0" xfId="0"/>
    <xf numFmtId="0" fontId="2" fillId="0" borderId="0" xfId="0" applyFont="1" applyAlignment="1">
      <alignment vertical="center"/>
    </xf>
    <xf numFmtId="0" fontId="1"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4" fillId="2" borderId="5" xfId="0" applyFont="1" applyFill="1" applyBorder="1" applyAlignment="1">
      <alignment horizontal="center" vertical="center" wrapText="1"/>
    </xf>
    <xf numFmtId="0" fontId="3" fillId="0" borderId="5" xfId="0" applyFont="1" applyBorder="1" applyAlignment="1">
      <alignment horizontal="center" vertical="center"/>
    </xf>
    <xf numFmtId="0" fontId="2" fillId="0" borderId="2" xfId="0" applyFont="1" applyBorder="1" applyAlignment="1">
      <alignment vertical="center"/>
    </xf>
    <xf numFmtId="0" fontId="2" fillId="0" borderId="4" xfId="0" applyFont="1" applyBorder="1" applyAlignment="1">
      <alignment vertical="center"/>
    </xf>
    <xf numFmtId="0" fontId="1" fillId="0" borderId="0" xfId="0" applyFont="1"/>
    <xf numFmtId="0" fontId="0" fillId="4" borderId="0" xfId="0" applyFill="1"/>
    <xf numFmtId="0" fontId="2" fillId="0" borderId="5" xfId="0" applyFont="1" applyBorder="1" applyAlignment="1">
      <alignment horizontal="center" vertical="center"/>
    </xf>
    <xf numFmtId="0" fontId="0" fillId="0" borderId="5" xfId="0" applyBorder="1" applyAlignment="1">
      <alignment vertical="center" wrapText="1"/>
    </xf>
    <xf numFmtId="0" fontId="0" fillId="0" borderId="5" xfId="0" applyBorder="1" applyAlignment="1">
      <alignment horizontal="left" vertical="center" wrapText="1"/>
    </xf>
    <xf numFmtId="0" fontId="2" fillId="3" borderId="5" xfId="0" applyFont="1" applyFill="1" applyBorder="1" applyAlignment="1">
      <alignment horizontal="center" vertical="center"/>
    </xf>
    <xf numFmtId="0" fontId="0" fillId="0" borderId="0" xfId="0" applyAlignment="1">
      <alignment horizontal="left" vertical="center" wrapText="1"/>
    </xf>
    <xf numFmtId="0" fontId="0" fillId="3" borderId="5" xfId="0" applyFill="1" applyBorder="1" applyAlignment="1">
      <alignment vertical="center" wrapText="1"/>
    </xf>
    <xf numFmtId="0" fontId="12" fillId="0" borderId="0" xfId="0" applyFont="1" applyAlignment="1">
      <alignment vertical="center"/>
    </xf>
    <xf numFmtId="0" fontId="7" fillId="9" borderId="5" xfId="0" applyFont="1" applyFill="1" applyBorder="1" applyAlignment="1">
      <alignment horizontal="left" vertical="center" wrapText="1" readingOrder="1"/>
    </xf>
    <xf numFmtId="0" fontId="0" fillId="0" borderId="2" xfId="0" applyBorder="1" applyAlignment="1">
      <alignment vertical="center" wrapText="1"/>
    </xf>
    <xf numFmtId="0" fontId="0" fillId="0" borderId="2" xfId="0" applyBorder="1" applyAlignment="1">
      <alignment horizontal="left" vertical="center" wrapText="1"/>
    </xf>
    <xf numFmtId="0" fontId="7" fillId="13" borderId="5" xfId="0" applyFont="1" applyFill="1" applyBorder="1" applyAlignment="1">
      <alignment horizontal="left" vertical="center" wrapText="1"/>
    </xf>
    <xf numFmtId="0" fontId="7" fillId="13" borderId="0" xfId="0" applyFont="1" applyFill="1" applyAlignment="1">
      <alignment horizontal="left" vertical="center" wrapText="1"/>
    </xf>
    <xf numFmtId="0" fontId="0" fillId="0" borderId="1" xfId="0" applyBorder="1" applyAlignment="1">
      <alignment horizontal="left" vertical="center" wrapText="1"/>
    </xf>
    <xf numFmtId="0" fontId="13" fillId="0" borderId="0" xfId="0" applyFont="1"/>
    <xf numFmtId="0" fontId="7" fillId="13" borderId="5" xfId="0" applyFont="1" applyFill="1" applyBorder="1" applyAlignment="1">
      <alignment vertical="center" wrapText="1"/>
    </xf>
    <xf numFmtId="0" fontId="7" fillId="12" borderId="5" xfId="0" applyFont="1" applyFill="1" applyBorder="1" applyAlignment="1">
      <alignment vertical="center" wrapText="1"/>
    </xf>
    <xf numFmtId="0" fontId="11" fillId="0" borderId="5" xfId="0" applyFont="1" applyBorder="1" applyAlignment="1">
      <alignment vertical="center" wrapText="1"/>
    </xf>
    <xf numFmtId="0" fontId="4" fillId="13" borderId="5" xfId="0" applyFont="1" applyFill="1" applyBorder="1" applyAlignment="1">
      <alignment horizontal="center" vertical="center" wrapText="1"/>
    </xf>
    <xf numFmtId="0" fontId="4" fillId="13" borderId="5" xfId="0" applyFont="1" applyFill="1" applyBorder="1" applyAlignment="1">
      <alignment horizontal="center" vertical="center"/>
    </xf>
    <xf numFmtId="0" fontId="4" fillId="12" borderId="5" xfId="0" applyFont="1" applyFill="1" applyBorder="1" applyAlignment="1">
      <alignment horizontal="center" vertical="center" wrapText="1"/>
    </xf>
    <xf numFmtId="0" fontId="2" fillId="3" borderId="5" xfId="0" applyFont="1" applyFill="1" applyBorder="1" applyAlignment="1">
      <alignment horizontal="left" vertical="center"/>
    </xf>
    <xf numFmtId="0" fontId="2" fillId="3" borderId="5" xfId="0" applyFont="1" applyFill="1" applyBorder="1" applyAlignment="1">
      <alignment horizontal="left" vertical="center" wrapText="1"/>
    </xf>
    <xf numFmtId="0" fontId="2" fillId="3" borderId="5"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11" borderId="5" xfId="0" applyFont="1" applyFill="1" applyBorder="1" applyAlignment="1">
      <alignment horizontal="center" vertical="center" wrapText="1"/>
    </xf>
    <xf numFmtId="0" fontId="17" fillId="0" borderId="0" xfId="0" applyFont="1"/>
    <xf numFmtId="0" fontId="15" fillId="0" borderId="5" xfId="0" applyFont="1" applyBorder="1" applyAlignment="1">
      <alignment horizontal="left" vertical="center" wrapText="1"/>
    </xf>
    <xf numFmtId="0" fontId="15" fillId="0" borderId="5" xfId="0" quotePrefix="1" applyFont="1" applyBorder="1" applyAlignment="1">
      <alignment horizontal="left" vertical="center" wrapText="1"/>
    </xf>
    <xf numFmtId="0" fontId="15" fillId="0" borderId="5" xfId="0" applyFont="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xf>
    <xf numFmtId="0" fontId="0" fillId="14" borderId="0" xfId="0" applyFill="1"/>
    <xf numFmtId="0" fontId="2" fillId="0" borderId="5" xfId="0" applyFont="1" applyBorder="1" applyAlignment="1">
      <alignment vertical="center"/>
    </xf>
    <xf numFmtId="0" fontId="3" fillId="3" borderId="5" xfId="0" applyFont="1" applyFill="1" applyBorder="1" applyAlignment="1">
      <alignment horizontal="center" vertical="center"/>
    </xf>
    <xf numFmtId="0" fontId="22" fillId="0" borderId="5" xfId="0" applyFont="1" applyBorder="1" applyAlignment="1">
      <alignment vertical="center" wrapText="1"/>
    </xf>
    <xf numFmtId="0" fontId="23" fillId="0" borderId="5" xfId="0" applyFont="1" applyBorder="1" applyAlignment="1">
      <alignment vertical="center" wrapText="1"/>
    </xf>
    <xf numFmtId="0" fontId="24" fillId="0" borderId="0" xfId="0" applyFont="1"/>
    <xf numFmtId="0" fontId="25" fillId="0" borderId="0" xfId="0" applyFont="1"/>
    <xf numFmtId="0" fontId="26" fillId="0" borderId="4" xfId="0" applyFont="1" applyBorder="1"/>
    <xf numFmtId="0" fontId="2" fillId="15" borderId="5" xfId="0" applyFont="1" applyFill="1" applyBorder="1" applyAlignment="1">
      <alignment horizontal="center" vertical="center" wrapText="1"/>
    </xf>
    <xf numFmtId="0" fontId="28" fillId="0" borderId="12" xfId="0" applyFont="1" applyBorder="1" applyAlignment="1">
      <alignment wrapText="1"/>
    </xf>
    <xf numFmtId="0" fontId="26" fillId="0" borderId="13" xfId="0" applyFont="1" applyBorder="1"/>
    <xf numFmtId="0" fontId="28" fillId="0" borderId="14" xfId="0" applyFont="1" applyBorder="1" applyAlignment="1">
      <alignment wrapText="1"/>
    </xf>
    <xf numFmtId="0" fontId="28" fillId="16" borderId="12" xfId="0" applyFont="1" applyFill="1" applyBorder="1" applyAlignment="1">
      <alignment wrapText="1"/>
    </xf>
    <xf numFmtId="0" fontId="2" fillId="14" borderId="5" xfId="0" applyFont="1" applyFill="1" applyBorder="1" applyAlignment="1">
      <alignment vertical="center"/>
    </xf>
    <xf numFmtId="0" fontId="29" fillId="0" borderId="0" xfId="0" applyFont="1" applyAlignment="1">
      <alignment vertical="center"/>
    </xf>
    <xf numFmtId="0" fontId="30" fillId="0" borderId="0" xfId="0" applyFont="1"/>
    <xf numFmtId="0" fontId="2" fillId="0" borderId="4" xfId="0" applyFont="1" applyBorder="1" applyAlignment="1">
      <alignment vertical="center" wrapText="1"/>
    </xf>
    <xf numFmtId="0" fontId="2" fillId="0" borderId="8" xfId="0" applyFont="1" applyBorder="1" applyAlignment="1">
      <alignment vertical="center"/>
    </xf>
    <xf numFmtId="0" fontId="3" fillId="17" borderId="5" xfId="0" applyFont="1" applyFill="1" applyBorder="1" applyAlignment="1">
      <alignment vertical="center"/>
    </xf>
    <xf numFmtId="0" fontId="2" fillId="17" borderId="5" xfId="0" applyFont="1" applyFill="1" applyBorder="1" applyAlignment="1">
      <alignment vertical="center"/>
    </xf>
    <xf numFmtId="0" fontId="0" fillId="17" borderId="0" xfId="0" applyFill="1"/>
    <xf numFmtId="0" fontId="32" fillId="0" borderId="0" xfId="0" applyFont="1"/>
    <xf numFmtId="0" fontId="27" fillId="0" borderId="5" xfId="0" applyFont="1" applyBorder="1" applyAlignment="1">
      <alignment vertical="center" wrapText="1"/>
    </xf>
    <xf numFmtId="0" fontId="2"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horizontal="right" vertical="center" wrapText="1"/>
    </xf>
    <xf numFmtId="9" fontId="2" fillId="0" borderId="0" xfId="0" applyNumberFormat="1" applyFont="1" applyAlignment="1">
      <alignment vertical="center" wrapText="1"/>
    </xf>
    <xf numFmtId="0" fontId="3" fillId="0" borderId="0" xfId="0" applyFont="1" applyAlignment="1">
      <alignment vertical="center" wrapText="1"/>
    </xf>
    <xf numFmtId="0" fontId="4" fillId="13" borderId="5" xfId="0" applyFont="1" applyFill="1" applyBorder="1" applyAlignment="1">
      <alignment horizontal="left" vertical="center" wrapText="1"/>
    </xf>
    <xf numFmtId="0" fontId="4" fillId="13" borderId="5" xfId="0" applyFont="1" applyFill="1" applyBorder="1" applyAlignment="1">
      <alignment vertical="center" wrapText="1"/>
    </xf>
    <xf numFmtId="0" fontId="31" fillId="0" borderId="0" xfId="0" applyFont="1" applyAlignment="1">
      <alignment wrapText="1"/>
    </xf>
    <xf numFmtId="0" fontId="0" fillId="0" borderId="0" xfId="0" applyAlignment="1">
      <alignment wrapText="1"/>
    </xf>
    <xf numFmtId="0" fontId="17" fillId="0" borderId="0" xfId="0" quotePrefix="1" applyFont="1" applyAlignment="1">
      <alignment wrapText="1"/>
    </xf>
    <xf numFmtId="0" fontId="0" fillId="0" borderId="0" xfId="0" quotePrefix="1" applyAlignment="1">
      <alignment wrapText="1"/>
    </xf>
    <xf numFmtId="0" fontId="25" fillId="0" borderId="0" xfId="0" applyFont="1" applyAlignment="1">
      <alignment wrapText="1"/>
    </xf>
    <xf numFmtId="0" fontId="26" fillId="0" borderId="4" xfId="0" applyFont="1" applyBorder="1" applyAlignment="1">
      <alignment wrapText="1"/>
    </xf>
    <xf numFmtId="0" fontId="6" fillId="0" borderId="6" xfId="0" applyFont="1" applyBorder="1" applyAlignment="1">
      <alignment vertical="center" wrapText="1"/>
    </xf>
    <xf numFmtId="0" fontId="4" fillId="7" borderId="17" xfId="0" applyFont="1" applyFill="1" applyBorder="1" applyAlignment="1">
      <alignment vertical="center" wrapText="1"/>
    </xf>
    <xf numFmtId="0" fontId="33" fillId="0" borderId="0" xfId="0" applyFont="1"/>
    <xf numFmtId="0" fontId="6" fillId="0" borderId="5" xfId="0" applyFont="1" applyBorder="1" applyAlignment="1">
      <alignment vertical="center" wrapText="1"/>
    </xf>
    <xf numFmtId="0" fontId="3" fillId="0" borderId="5" xfId="0" applyFont="1" applyBorder="1" applyAlignment="1">
      <alignment horizontal="center" vertical="center" wrapText="1"/>
    </xf>
    <xf numFmtId="0" fontId="3" fillId="3" borderId="5" xfId="0" applyFont="1" applyFill="1" applyBorder="1" applyAlignment="1">
      <alignment horizontal="center" vertical="center" wrapText="1"/>
    </xf>
    <xf numFmtId="0" fontId="34" fillId="0" borderId="5" xfId="0" applyFont="1" applyBorder="1" applyAlignment="1">
      <alignment horizontal="center" vertical="center" wrapText="1"/>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7" fillId="12" borderId="5" xfId="0" applyFont="1" applyFill="1" applyBorder="1" applyAlignment="1">
      <alignment horizontal="left" vertical="center"/>
    </xf>
    <xf numFmtId="0" fontId="7" fillId="11" borderId="5" xfId="0" applyFont="1" applyFill="1" applyBorder="1" applyAlignment="1">
      <alignment horizontal="left" vertical="center" wrapText="1"/>
    </xf>
    <xf numFmtId="0" fontId="0" fillId="0" borderId="9"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left" vertical="center"/>
    </xf>
    <xf numFmtId="0" fontId="0" fillId="0" borderId="11" xfId="0" applyBorder="1" applyAlignment="1">
      <alignment horizontal="left" vertical="center"/>
    </xf>
    <xf numFmtId="0" fontId="0" fillId="0" borderId="5" xfId="0" applyBorder="1" applyAlignment="1">
      <alignment horizontal="left" vertical="center"/>
    </xf>
    <xf numFmtId="0" fontId="19" fillId="0" borderId="5" xfId="0" applyFont="1" applyBorder="1" applyAlignment="1">
      <alignment horizontal="left" vertical="center" wrapText="1"/>
    </xf>
    <xf numFmtId="0" fontId="21" fillId="0" borderId="5" xfId="0" applyFont="1" applyBorder="1" applyAlignment="1">
      <alignment horizontal="left" vertical="center" wrapText="1"/>
    </xf>
    <xf numFmtId="0" fontId="0" fillId="0" borderId="5" xfId="0" applyBorder="1" applyAlignment="1">
      <alignment horizontal="left" vertical="center" wrapText="1"/>
    </xf>
    <xf numFmtId="0" fontId="7" fillId="10" borderId="5" xfId="0" applyFont="1" applyFill="1" applyBorder="1" applyAlignment="1">
      <alignment horizontal="left" vertical="center" wrapText="1" readingOrder="1"/>
    </xf>
    <xf numFmtId="0" fontId="4" fillId="11" borderId="2"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0" fillId="0" borderId="15" xfId="0" applyFont="1" applyBorder="1" applyAlignment="1">
      <alignment horizontal="left"/>
    </xf>
    <xf numFmtId="0" fontId="6" fillId="0" borderId="6" xfId="0" applyFont="1" applyBorder="1" applyAlignment="1">
      <alignment vertical="center" wrapText="1"/>
    </xf>
    <xf numFmtId="0" fontId="6" fillId="0" borderId="8" xfId="0" applyFont="1" applyBorder="1" applyAlignment="1">
      <alignment vertical="center" wrapText="1"/>
    </xf>
    <xf numFmtId="0" fontId="6" fillId="0" borderId="7" xfId="0" applyFont="1" applyBorder="1" applyAlignment="1">
      <alignment vertical="center" wrapText="1"/>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4" fillId="12" borderId="2" xfId="0" applyFont="1" applyFill="1" applyBorder="1" applyAlignment="1">
      <alignment horizontal="center" vertical="center" wrapText="1"/>
    </xf>
    <xf numFmtId="0" fontId="4" fillId="12" borderId="4"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7" borderId="16" xfId="0" applyFont="1" applyFill="1" applyBorder="1" applyAlignment="1">
      <alignment vertical="center" wrapText="1"/>
    </xf>
    <xf numFmtId="0" fontId="4" fillId="7" borderId="17" xfId="0" applyFont="1" applyFill="1" applyBorder="1" applyAlignment="1">
      <alignment vertical="center" wrapText="1"/>
    </xf>
    <xf numFmtId="0" fontId="4" fillId="7" borderId="12" xfId="0" applyFont="1" applyFill="1" applyBorder="1" applyAlignment="1">
      <alignment vertical="center" wrapText="1"/>
    </xf>
    <xf numFmtId="0" fontId="4" fillId="8" borderId="6" xfId="0" applyFont="1" applyFill="1" applyBorder="1" applyAlignment="1">
      <alignment vertical="center" wrapText="1"/>
    </xf>
    <xf numFmtId="0" fontId="4" fillId="8" borderId="7" xfId="0" applyFont="1" applyFill="1" applyBorder="1" applyAlignment="1">
      <alignment vertical="center" wrapText="1"/>
    </xf>
    <xf numFmtId="0" fontId="4" fillId="7" borderId="6" xfId="0" applyFont="1" applyFill="1" applyBorder="1" applyAlignment="1">
      <alignment horizontal="left" vertical="center" wrapText="1"/>
    </xf>
    <xf numFmtId="0" fontId="4" fillId="7" borderId="7" xfId="0" applyFont="1" applyFill="1" applyBorder="1" applyAlignment="1">
      <alignment horizontal="left" vertical="center" wrapText="1"/>
    </xf>
    <xf numFmtId="0" fontId="4" fillId="7" borderId="8" xfId="0" applyFont="1" applyFill="1" applyBorder="1" applyAlignment="1">
      <alignment horizontal="left" vertical="center" wrapText="1"/>
    </xf>
    <xf numFmtId="0" fontId="4" fillId="5" borderId="16" xfId="0" applyFont="1" applyFill="1" applyBorder="1" applyAlignment="1">
      <alignment vertical="center" wrapText="1"/>
    </xf>
    <xf numFmtId="0" fontId="4" fillId="5" borderId="17" xfId="0" applyFont="1" applyFill="1" applyBorder="1" applyAlignment="1">
      <alignment vertical="center" wrapText="1"/>
    </xf>
    <xf numFmtId="0" fontId="4" fillId="5" borderId="12" xfId="0" applyFont="1" applyFill="1" applyBorder="1" applyAlignment="1">
      <alignment vertical="center" wrapText="1"/>
    </xf>
    <xf numFmtId="0" fontId="4" fillId="5" borderId="6" xfId="0" applyFont="1" applyFill="1" applyBorder="1" applyAlignment="1">
      <alignment vertical="center" wrapText="1"/>
    </xf>
    <xf numFmtId="0" fontId="4" fillId="5" borderId="7" xfId="0" applyFont="1" applyFill="1" applyBorder="1" applyAlignment="1">
      <alignment vertical="center" wrapText="1"/>
    </xf>
    <xf numFmtId="0" fontId="4" fillId="5" borderId="8" xfId="0" applyFont="1" applyFill="1" applyBorder="1" applyAlignment="1">
      <alignment vertical="center" wrapText="1"/>
    </xf>
    <xf numFmtId="0" fontId="6" fillId="0" borderId="16" xfId="0" applyFont="1" applyBorder="1" applyAlignment="1">
      <alignment vertical="center" wrapText="1"/>
    </xf>
    <xf numFmtId="0" fontId="6" fillId="0" borderId="17" xfId="0" applyFont="1" applyBorder="1" applyAlignment="1">
      <alignment vertical="center" wrapText="1"/>
    </xf>
    <xf numFmtId="0" fontId="4" fillId="6" borderId="18" xfId="0" applyFont="1" applyFill="1" applyBorder="1" applyAlignment="1">
      <alignment vertical="center" wrapText="1"/>
    </xf>
    <xf numFmtId="0" fontId="4" fillId="6" borderId="0" xfId="0" applyFont="1" applyFill="1" applyAlignment="1">
      <alignment vertical="center" wrapText="1"/>
    </xf>
    <xf numFmtId="0" fontId="4" fillId="6" borderId="15" xfId="0" applyFont="1" applyFill="1" applyBorder="1" applyAlignment="1">
      <alignment vertical="center" wrapText="1"/>
    </xf>
    <xf numFmtId="0" fontId="4" fillId="6" borderId="16" xfId="0" applyFont="1" applyFill="1" applyBorder="1" applyAlignment="1">
      <alignment vertical="center" wrapText="1"/>
    </xf>
    <xf numFmtId="0" fontId="4" fillId="6" borderId="17" xfId="0" applyFont="1" applyFill="1" applyBorder="1" applyAlignment="1">
      <alignment vertical="center" wrapText="1"/>
    </xf>
    <xf numFmtId="0" fontId="4" fillId="6" borderId="12" xfId="0" applyFont="1" applyFill="1" applyBorder="1" applyAlignment="1">
      <alignment vertical="center" wrapText="1"/>
    </xf>
    <xf numFmtId="0" fontId="4" fillId="6" borderId="6" xfId="0" applyFont="1" applyFill="1" applyBorder="1" applyAlignment="1">
      <alignment vertical="center" wrapText="1"/>
    </xf>
    <xf numFmtId="0" fontId="4" fillId="6" borderId="7" xfId="0" applyFont="1" applyFill="1" applyBorder="1" applyAlignment="1">
      <alignment vertical="center" wrapText="1"/>
    </xf>
    <xf numFmtId="0" fontId="4" fillId="6" borderId="8" xfId="0" applyFont="1" applyFill="1" applyBorder="1" applyAlignment="1">
      <alignment vertical="center" wrapText="1"/>
    </xf>
  </cellXfs>
  <cellStyles count="3">
    <cellStyle name="Normal" xfId="0" builtinId="0"/>
    <cellStyle name="Normal 2" xfId="2" xr:uid="{EC6B2CEA-A7F3-4263-B111-253F186EA18F}"/>
    <cellStyle name="Normal 3" xfId="1" xr:uid="{321A571F-3A91-4355-9399-1BCA0E81E9F1}"/>
  </cellStyles>
  <dxfs count="39">
    <dxf>
      <fill>
        <patternFill>
          <bgColor rgb="FFFF000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F0"/>
        </patternFill>
      </fill>
    </dxf>
    <dxf>
      <fill>
        <patternFill>
          <bgColor rgb="FF00B0F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00B0F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00B0F0"/>
        </patternFill>
      </fill>
    </dxf>
    <dxf>
      <fill>
        <patternFill>
          <bgColor rgb="FF00B0F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F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colors>
    <mruColors>
      <color rgb="FFFF9933"/>
      <color rgb="FF66FFFF"/>
      <color rgb="FFFF00FF"/>
      <color rgb="FFFFFFCC"/>
      <color rgb="FFD14945"/>
      <color rgb="FF0393CE"/>
      <color rgb="FF83C147"/>
      <color rgb="FFA72932"/>
      <color rgb="FF01AAAD"/>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8</xdr:col>
      <xdr:colOff>1691673</xdr:colOff>
      <xdr:row>0</xdr:row>
      <xdr:rowOff>54428</xdr:rowOff>
    </xdr:from>
    <xdr:to>
      <xdr:col>12</xdr:col>
      <xdr:colOff>307762</xdr:colOff>
      <xdr:row>2</xdr:row>
      <xdr:rowOff>99252</xdr:rowOff>
    </xdr:to>
    <xdr:pic>
      <xdr:nvPicPr>
        <xdr:cNvPr id="3" name="Picture 2">
          <a:extLst>
            <a:ext uri="{FF2B5EF4-FFF2-40B4-BE49-F238E27FC236}">
              <a16:creationId xmlns:a16="http://schemas.microsoft.com/office/drawing/2014/main" id="{A8734C89-4A5C-B7E0-9E4D-AE9CF5F78F7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572" t="20425" r="7243" b="19662"/>
        <a:stretch>
          <a:fillRect/>
        </a:stretch>
      </xdr:blipFill>
      <xdr:spPr bwMode="auto">
        <a:xfrm>
          <a:off x="18292387" y="54428"/>
          <a:ext cx="2630197" cy="57550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35</xdr:col>
      <xdr:colOff>1441426</xdr:colOff>
      <xdr:row>0</xdr:row>
      <xdr:rowOff>3237</xdr:rowOff>
    </xdr:from>
    <xdr:to>
      <xdr:col>42</xdr:col>
      <xdr:colOff>7030</xdr:colOff>
      <xdr:row>2</xdr:row>
      <xdr:rowOff>216646</xdr:rowOff>
    </xdr:to>
    <xdr:pic>
      <xdr:nvPicPr>
        <xdr:cNvPr id="3" name="Picture 2">
          <a:extLst>
            <a:ext uri="{FF2B5EF4-FFF2-40B4-BE49-F238E27FC236}">
              <a16:creationId xmlns:a16="http://schemas.microsoft.com/office/drawing/2014/main" id="{C2426685-B14B-4F24-BDA3-3A9D4FEA285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18948" y="3237"/>
          <a:ext cx="3974147" cy="644105"/>
        </a:xfrm>
        <a:prstGeom prst="rect">
          <a:avLst/>
        </a:prstGeom>
        <a:noFill/>
        <a:ln>
          <a:noFill/>
        </a:ln>
      </xdr:spPr>
    </xdr:pic>
    <xdr:clientData/>
  </xdr:twoCellAnchor>
  <xdr:twoCellAnchor editAs="oneCell">
    <xdr:from>
      <xdr:col>12</xdr:col>
      <xdr:colOff>1001568</xdr:colOff>
      <xdr:row>0</xdr:row>
      <xdr:rowOff>12210</xdr:rowOff>
    </xdr:from>
    <xdr:to>
      <xdr:col>30</xdr:col>
      <xdr:colOff>18761</xdr:colOff>
      <xdr:row>3</xdr:row>
      <xdr:rowOff>3369</xdr:rowOff>
    </xdr:to>
    <xdr:pic>
      <xdr:nvPicPr>
        <xdr:cNvPr id="2" name="Picture 1">
          <a:extLst>
            <a:ext uri="{FF2B5EF4-FFF2-40B4-BE49-F238E27FC236}">
              <a16:creationId xmlns:a16="http://schemas.microsoft.com/office/drawing/2014/main" id="{4859F2C3-998A-47FE-915E-D3B174F090B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90025" y="12210"/>
          <a:ext cx="3961910" cy="64410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361950</xdr:colOff>
      <xdr:row>12</xdr:row>
      <xdr:rowOff>95250</xdr:rowOff>
    </xdr:from>
    <xdr:to>
      <xdr:col>8</xdr:col>
      <xdr:colOff>249011</xdr:colOff>
      <xdr:row>17</xdr:row>
      <xdr:rowOff>64641</xdr:rowOff>
    </xdr:to>
    <xdr:pic>
      <xdr:nvPicPr>
        <xdr:cNvPr id="2" name="Picture 1">
          <a:extLst>
            <a:ext uri="{FF2B5EF4-FFF2-40B4-BE49-F238E27FC236}">
              <a16:creationId xmlns:a16="http://schemas.microsoft.com/office/drawing/2014/main" id="{4D94004D-6A58-4BF4-9A17-DF73EE67F95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950" y="2381250"/>
          <a:ext cx="5306786" cy="921891"/>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Nathan Harper" id="{EF01E8F0-53F0-478A-A0B8-2CC7021B3063}" userId="S::nathan@invise.co.nz::701ee645-1a90-4489-ae12-317eb49fa3fa"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5" dT="2026-02-15T22:41:08.59" personId="{EF01E8F0-53F0-478A-A0B8-2CC7021B3063}" id="{BA81BDF5-D096-4554-B7C6-1B930C6E7C10}">
    <text>Need to be able to baseline (now), forecast into the future (what will it be in 30 years), and forecast how effective our activities will be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1EF79-B10C-4230-A171-1A33BFB017BE}">
  <sheetPr>
    <tabColor rgb="FFB371AF"/>
  </sheetPr>
  <dimension ref="A1:I27"/>
  <sheetViews>
    <sheetView topLeftCell="A10" zoomScale="70" zoomScaleNormal="70" workbookViewId="0">
      <selection activeCell="B6" sqref="B6"/>
    </sheetView>
  </sheetViews>
  <sheetFormatPr defaultRowHeight="15" x14ac:dyDescent="0.25"/>
  <cols>
    <col min="1" max="1" width="82.140625" bestFit="1" customWidth="1"/>
    <col min="2" max="2" width="47.5703125" style="77" customWidth="1"/>
    <col min="3" max="3" width="28.5703125" style="77" customWidth="1"/>
    <col min="4" max="4" width="3.7109375" customWidth="1"/>
    <col min="5" max="5" width="42.42578125" bestFit="1" customWidth="1"/>
    <col min="6" max="6" width="12" bestFit="1" customWidth="1"/>
    <col min="7" max="7" width="32.42578125" bestFit="1" customWidth="1"/>
    <col min="8" max="8" width="34.42578125" customWidth="1"/>
    <col min="9" max="9" width="38.140625" style="77" customWidth="1"/>
    <col min="10" max="10" width="3.7109375" customWidth="1"/>
  </cols>
  <sheetData>
    <row r="1" spans="1:9" ht="26.25" x14ac:dyDescent="0.25">
      <c r="A1" s="17" t="s">
        <v>0</v>
      </c>
      <c r="H1" s="37"/>
    </row>
    <row r="2" spans="1:9" x14ac:dyDescent="0.25">
      <c r="A2" s="2" t="s">
        <v>1</v>
      </c>
      <c r="H2" s="37"/>
    </row>
    <row r="3" spans="1:9" x14ac:dyDescent="0.25">
      <c r="H3" s="37"/>
      <c r="I3" s="78"/>
    </row>
    <row r="4" spans="1:9" ht="15.75" x14ac:dyDescent="0.25">
      <c r="E4" s="2" t="s">
        <v>2</v>
      </c>
      <c r="F4" s="24"/>
      <c r="G4" s="2" t="s">
        <v>3</v>
      </c>
      <c r="H4" s="2"/>
      <c r="I4" s="79"/>
    </row>
    <row r="5" spans="1:9" x14ac:dyDescent="0.25">
      <c r="A5" s="21" t="s">
        <v>4</v>
      </c>
      <c r="B5" s="21" t="s">
        <v>5</v>
      </c>
      <c r="C5" s="22" t="s">
        <v>6</v>
      </c>
      <c r="E5" s="25" t="s">
        <v>7</v>
      </c>
      <c r="F5" s="25" t="s">
        <v>8</v>
      </c>
      <c r="G5" s="26" t="s">
        <v>7</v>
      </c>
      <c r="H5" s="26" t="s">
        <v>9</v>
      </c>
      <c r="I5" s="26" t="s">
        <v>8</v>
      </c>
    </row>
    <row r="6" spans="1:9" ht="135" x14ac:dyDescent="0.25">
      <c r="A6" s="89" t="s">
        <v>10</v>
      </c>
      <c r="B6" s="23" t="s">
        <v>11</v>
      </c>
      <c r="C6" s="38" t="s">
        <v>12</v>
      </c>
      <c r="E6" s="13" t="s">
        <v>13</v>
      </c>
      <c r="F6" s="12" t="s">
        <v>14</v>
      </c>
      <c r="G6" s="13" t="s">
        <v>13</v>
      </c>
      <c r="H6" s="13" t="s">
        <v>15</v>
      </c>
      <c r="I6" s="13" t="s">
        <v>16</v>
      </c>
    </row>
    <row r="7" spans="1:9" ht="45" x14ac:dyDescent="0.25">
      <c r="A7" s="90"/>
      <c r="B7" s="19" t="s">
        <v>17</v>
      </c>
      <c r="C7" s="13" t="s">
        <v>18</v>
      </c>
      <c r="E7" s="13" t="s">
        <v>13</v>
      </c>
      <c r="F7" s="12" t="s">
        <v>14</v>
      </c>
      <c r="G7" s="13" t="s">
        <v>13</v>
      </c>
      <c r="H7" s="39" t="s">
        <v>19</v>
      </c>
      <c r="I7" s="12" t="s">
        <v>20</v>
      </c>
    </row>
    <row r="8" spans="1:9" ht="105" x14ac:dyDescent="0.25">
      <c r="A8" s="90"/>
      <c r="B8" s="15" t="s">
        <v>21</v>
      </c>
      <c r="C8" s="38" t="s">
        <v>22</v>
      </c>
      <c r="E8" s="13" t="s">
        <v>13</v>
      </c>
      <c r="F8" s="12" t="s">
        <v>14</v>
      </c>
      <c r="G8" s="13" t="s">
        <v>13</v>
      </c>
      <c r="H8" s="13" t="s">
        <v>23</v>
      </c>
      <c r="I8" s="12" t="s">
        <v>24</v>
      </c>
    </row>
    <row r="9" spans="1:9" ht="60" x14ac:dyDescent="0.25">
      <c r="A9" s="90"/>
      <c r="B9" s="20" t="s">
        <v>25</v>
      </c>
      <c r="C9" s="13" t="s">
        <v>26</v>
      </c>
      <c r="E9" s="13" t="s">
        <v>13</v>
      </c>
      <c r="F9" s="12" t="s">
        <v>14</v>
      </c>
      <c r="G9" s="13" t="s">
        <v>13</v>
      </c>
      <c r="H9" s="40" t="s">
        <v>27</v>
      </c>
      <c r="I9" s="12" t="s">
        <v>28</v>
      </c>
    </row>
    <row r="10" spans="1:9" ht="75" x14ac:dyDescent="0.25">
      <c r="A10" s="90"/>
      <c r="B10" s="92" t="s">
        <v>29</v>
      </c>
      <c r="C10" s="13" t="s">
        <v>30</v>
      </c>
      <c r="E10" s="13" t="s">
        <v>13</v>
      </c>
      <c r="F10" s="12" t="s">
        <v>14</v>
      </c>
      <c r="G10" s="13" t="s">
        <v>13</v>
      </c>
      <c r="H10" s="12" t="s">
        <v>14</v>
      </c>
      <c r="I10" s="12" t="s">
        <v>31</v>
      </c>
    </row>
    <row r="11" spans="1:9" ht="45" x14ac:dyDescent="0.25">
      <c r="A11" s="90"/>
      <c r="B11" s="93"/>
      <c r="C11" s="13" t="s">
        <v>32</v>
      </c>
      <c r="E11" s="13" t="s">
        <v>13</v>
      </c>
      <c r="F11" s="12" t="s">
        <v>14</v>
      </c>
      <c r="G11" s="13" t="s">
        <v>13</v>
      </c>
      <c r="H11" s="40" t="s">
        <v>33</v>
      </c>
      <c r="I11" s="12" t="s">
        <v>34</v>
      </c>
    </row>
    <row r="12" spans="1:9" ht="30" x14ac:dyDescent="0.25">
      <c r="A12" s="90"/>
      <c r="B12" s="93"/>
      <c r="C12" s="13" t="s">
        <v>35</v>
      </c>
      <c r="E12" s="13" t="s">
        <v>36</v>
      </c>
      <c r="F12" s="12" t="s">
        <v>37</v>
      </c>
      <c r="G12" s="13" t="s">
        <v>13</v>
      </c>
      <c r="H12" s="40" t="s">
        <v>38</v>
      </c>
      <c r="I12" s="12" t="s">
        <v>39</v>
      </c>
    </row>
    <row r="13" spans="1:9" ht="30" x14ac:dyDescent="0.25">
      <c r="A13" s="91"/>
      <c r="B13" s="94"/>
      <c r="C13" s="13" t="s">
        <v>40</v>
      </c>
      <c r="E13" s="13" t="s">
        <v>36</v>
      </c>
      <c r="F13" s="12" t="s">
        <v>14</v>
      </c>
      <c r="G13" s="13" t="s">
        <v>13</v>
      </c>
      <c r="H13" s="40" t="s">
        <v>41</v>
      </c>
      <c r="I13" s="12" t="s">
        <v>42</v>
      </c>
    </row>
    <row r="14" spans="1:9" ht="30" x14ac:dyDescent="0.25">
      <c r="A14" s="18" t="s">
        <v>43</v>
      </c>
      <c r="B14" s="101" t="s">
        <v>44</v>
      </c>
      <c r="C14" s="101"/>
      <c r="E14" s="16"/>
      <c r="F14" s="16"/>
      <c r="G14" s="13" t="s">
        <v>13</v>
      </c>
      <c r="H14" s="12" t="s">
        <v>14</v>
      </c>
      <c r="I14" s="12" t="s">
        <v>45</v>
      </c>
    </row>
    <row r="15" spans="1:9" ht="45" x14ac:dyDescent="0.25">
      <c r="A15" s="105" t="s">
        <v>46</v>
      </c>
      <c r="B15" s="101" t="s">
        <v>47</v>
      </c>
      <c r="C15" s="101"/>
      <c r="E15" s="13" t="s">
        <v>13</v>
      </c>
      <c r="F15" s="12" t="s">
        <v>14</v>
      </c>
      <c r="G15" s="13" t="s">
        <v>13</v>
      </c>
      <c r="H15" s="40" t="s">
        <v>47</v>
      </c>
      <c r="I15" s="40" t="s">
        <v>48</v>
      </c>
    </row>
    <row r="16" spans="1:9" ht="60" x14ac:dyDescent="0.25">
      <c r="A16" s="105"/>
      <c r="B16" s="101" t="s">
        <v>49</v>
      </c>
      <c r="C16" s="101"/>
      <c r="E16" s="16"/>
      <c r="F16" s="16"/>
      <c r="G16" s="13" t="s">
        <v>13</v>
      </c>
      <c r="H16" s="40" t="s">
        <v>50</v>
      </c>
      <c r="I16" s="40" t="s">
        <v>51</v>
      </c>
    </row>
    <row r="17" spans="1:9" x14ac:dyDescent="0.25">
      <c r="A17" s="105"/>
      <c r="B17" s="101" t="s">
        <v>52</v>
      </c>
      <c r="C17" s="101"/>
      <c r="E17" s="16"/>
      <c r="F17" s="16"/>
      <c r="G17" s="13" t="s">
        <v>13</v>
      </c>
      <c r="H17" s="12" t="s">
        <v>14</v>
      </c>
      <c r="I17" s="12" t="s">
        <v>53</v>
      </c>
    </row>
    <row r="18" spans="1:9" ht="30" x14ac:dyDescent="0.25">
      <c r="A18" s="105"/>
      <c r="B18" s="101" t="s">
        <v>54</v>
      </c>
      <c r="C18" s="101"/>
      <c r="E18" s="16"/>
      <c r="F18" s="16"/>
      <c r="G18" s="13" t="s">
        <v>13</v>
      </c>
      <c r="H18" s="40" t="s">
        <v>55</v>
      </c>
      <c r="I18" s="12" t="s">
        <v>56</v>
      </c>
    </row>
    <row r="19" spans="1:9" ht="30" x14ac:dyDescent="0.25">
      <c r="A19" s="105"/>
      <c r="B19" s="104" t="s">
        <v>57</v>
      </c>
      <c r="C19" s="101"/>
      <c r="E19" s="13" t="s">
        <v>13</v>
      </c>
      <c r="F19" s="12" t="s">
        <v>14</v>
      </c>
      <c r="G19" s="13" t="s">
        <v>13</v>
      </c>
      <c r="H19" s="12" t="s">
        <v>14</v>
      </c>
      <c r="I19" s="12" t="s">
        <v>58</v>
      </c>
    </row>
    <row r="20" spans="1:9" ht="30" x14ac:dyDescent="0.25">
      <c r="A20" s="95" t="s">
        <v>59</v>
      </c>
      <c r="B20" s="102" t="s">
        <v>60</v>
      </c>
      <c r="C20" s="103"/>
      <c r="E20" s="13" t="s">
        <v>13</v>
      </c>
      <c r="F20" s="12" t="s">
        <v>14</v>
      </c>
      <c r="G20" s="13" t="s">
        <v>13</v>
      </c>
      <c r="H20" s="12" t="s">
        <v>14</v>
      </c>
      <c r="I20" s="12" t="s">
        <v>61</v>
      </c>
    </row>
    <row r="21" spans="1:9" ht="30" x14ac:dyDescent="0.25">
      <c r="A21" s="95"/>
      <c r="B21" s="102" t="s">
        <v>62</v>
      </c>
      <c r="C21" s="103"/>
      <c r="E21" s="40" t="s">
        <v>63</v>
      </c>
      <c r="F21" s="12" t="s">
        <v>14</v>
      </c>
      <c r="G21" s="40" t="s">
        <v>63</v>
      </c>
      <c r="H21" s="12" t="s">
        <v>14</v>
      </c>
      <c r="I21" s="12" t="s">
        <v>64</v>
      </c>
    </row>
    <row r="22" spans="1:9" ht="30" x14ac:dyDescent="0.25">
      <c r="A22" s="95"/>
      <c r="B22" s="102" t="s">
        <v>65</v>
      </c>
      <c r="C22" s="103"/>
      <c r="E22" s="13" t="s">
        <v>13</v>
      </c>
      <c r="F22" s="12" t="s">
        <v>14</v>
      </c>
      <c r="G22" s="13" t="s">
        <v>13</v>
      </c>
      <c r="H22" s="12" t="s">
        <v>14</v>
      </c>
      <c r="I22" s="12" t="s">
        <v>66</v>
      </c>
    </row>
    <row r="23" spans="1:9" ht="45" x14ac:dyDescent="0.25">
      <c r="A23" s="96" t="s">
        <v>67</v>
      </c>
      <c r="B23" s="99" t="s">
        <v>68</v>
      </c>
      <c r="C23" s="100"/>
      <c r="E23" s="27" t="s">
        <v>69</v>
      </c>
      <c r="F23" s="12" t="s">
        <v>14</v>
      </c>
      <c r="G23" s="27" t="s">
        <v>69</v>
      </c>
      <c r="H23" s="12" t="s">
        <v>14</v>
      </c>
      <c r="I23" s="12" t="s">
        <v>70</v>
      </c>
    </row>
    <row r="24" spans="1:9" ht="30" x14ac:dyDescent="0.25">
      <c r="A24" s="96"/>
      <c r="B24" s="97" t="s">
        <v>71</v>
      </c>
      <c r="C24" s="98"/>
      <c r="E24" s="27" t="s">
        <v>69</v>
      </c>
      <c r="F24" s="12" t="s">
        <v>14</v>
      </c>
      <c r="G24" s="27" t="s">
        <v>69</v>
      </c>
      <c r="H24" s="12" t="s">
        <v>14</v>
      </c>
      <c r="I24" s="12" t="s">
        <v>72</v>
      </c>
    </row>
    <row r="25" spans="1:9" x14ac:dyDescent="0.25">
      <c r="E25" s="15"/>
    </row>
    <row r="26" spans="1:9" x14ac:dyDescent="0.25">
      <c r="E26" s="15"/>
    </row>
    <row r="27" spans="1:9" x14ac:dyDescent="0.25">
      <c r="E27" s="15"/>
    </row>
  </sheetData>
  <mergeCells count="16">
    <mergeCell ref="A6:A13"/>
    <mergeCell ref="B10:B13"/>
    <mergeCell ref="A20:A22"/>
    <mergeCell ref="A23:A24"/>
    <mergeCell ref="B24:C24"/>
    <mergeCell ref="B23:C23"/>
    <mergeCell ref="B15:C15"/>
    <mergeCell ref="B20:C20"/>
    <mergeCell ref="B22:C22"/>
    <mergeCell ref="B21:C21"/>
    <mergeCell ref="B14:C14"/>
    <mergeCell ref="B17:C17"/>
    <mergeCell ref="B18:C18"/>
    <mergeCell ref="B19:C19"/>
    <mergeCell ref="A15:A19"/>
    <mergeCell ref="B16:C16"/>
  </mergeCells>
  <pageMargins left="0.25" right="0.25" top="0.5" bottom="0.5" header="0.3" footer="0.3"/>
  <pageSetup paperSize="8" scale="65"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6332E-0A50-4808-9BBB-1A212C07607D}">
  <sheetPr>
    <tabColor rgb="FF01AAAD"/>
  </sheetPr>
  <dimension ref="A1:BE101"/>
  <sheetViews>
    <sheetView zoomScale="60" zoomScaleNormal="60" workbookViewId="0">
      <pane ySplit="1" topLeftCell="A2" activePane="bottomLeft" state="frozen"/>
      <selection pane="bottomLeft" activeCell="A5" sqref="A5"/>
    </sheetView>
  </sheetViews>
  <sheetFormatPr defaultColWidth="9.140625" defaultRowHeight="12.75" outlineLevelCol="1" x14ac:dyDescent="0.25"/>
  <cols>
    <col min="1" max="1" width="14.5703125" style="69" customWidth="1"/>
    <col min="2" max="2" width="14.7109375" style="69" customWidth="1"/>
    <col min="3" max="3" width="13" style="69" customWidth="1"/>
    <col min="4" max="4" width="22.7109375" style="69" customWidth="1"/>
    <col min="5" max="5" width="7.42578125" style="69" customWidth="1"/>
    <col min="6" max="6" width="1.7109375" style="1" customWidth="1" outlineLevel="1"/>
    <col min="7" max="7" width="19.140625" style="1" customWidth="1" outlineLevel="1"/>
    <col min="8" max="8" width="2.7109375" style="1" customWidth="1" outlineLevel="1"/>
    <col min="9" max="9" width="18.7109375" style="1" customWidth="1" outlineLevel="1"/>
    <col min="10" max="10" width="2.7109375" style="1" customWidth="1" outlineLevel="1"/>
    <col min="11" max="11" width="17.5703125" style="1" customWidth="1" outlineLevel="1"/>
    <col min="12" max="12" width="2.7109375" style="1" customWidth="1" outlineLevel="1"/>
    <col min="13" max="13" width="18.7109375" style="1" customWidth="1" outlineLevel="1"/>
    <col min="14" max="14" width="2.7109375" style="1" customWidth="1" outlineLevel="1"/>
    <col min="15" max="15" width="18.7109375" style="1" customWidth="1" outlineLevel="1"/>
    <col min="16" max="16" width="2.7109375" style="1" customWidth="1" outlineLevel="1"/>
    <col min="17" max="17" width="1.7109375" style="1" customWidth="1"/>
    <col min="18" max="18" width="20.7109375" style="1" hidden="1" customWidth="1" outlineLevel="1"/>
    <col min="19" max="19" width="5.7109375" style="1" hidden="1" customWidth="1" outlineLevel="1"/>
    <col min="20" max="20" width="8.140625" style="1" bestFit="1" customWidth="1" outlineLevel="1"/>
    <col min="21" max="21" width="2.7109375" style="1" customWidth="1" outlineLevel="1"/>
    <col min="22" max="22" width="20.7109375" style="1" hidden="1" customWidth="1" outlineLevel="1"/>
    <col min="23" max="23" width="5.7109375" style="1" hidden="1" customWidth="1" outlineLevel="1"/>
    <col min="24" max="24" width="20.7109375" style="1" hidden="1" customWidth="1" outlineLevel="1"/>
    <col min="25" max="25" width="5.7109375" style="1" hidden="1" customWidth="1" outlineLevel="1"/>
    <col min="26" max="26" width="20.7109375" style="1" hidden="1" customWidth="1" outlineLevel="1"/>
    <col min="27" max="27" width="5.7109375" style="1" hidden="1" customWidth="1" outlineLevel="1"/>
    <col min="28" max="28" width="15.7109375" style="1" customWidth="1" outlineLevel="1"/>
    <col min="29" max="29" width="2.7109375" style="1" customWidth="1" outlineLevel="1"/>
    <col min="30" max="30" width="2.28515625" style="1" hidden="1" customWidth="1"/>
    <col min="31" max="31" width="1.7109375" style="1" customWidth="1"/>
    <col min="32" max="32" width="23.42578125" style="1" customWidth="1" outlineLevel="1" collapsed="1"/>
    <col min="33" max="33" width="2.7109375" style="1" customWidth="1" outlineLevel="1"/>
    <col min="34" max="34" width="23.42578125" style="1" customWidth="1" outlineLevel="1"/>
    <col min="35" max="35" width="2.7109375" style="1" customWidth="1" outlineLevel="1"/>
    <col min="36" max="36" width="23.42578125" style="1" customWidth="1" outlineLevel="1"/>
    <col min="37" max="37" width="2.7109375" style="1" customWidth="1" outlineLevel="1"/>
    <col min="38" max="38" width="1.7109375" style="1" customWidth="1" outlineLevel="1"/>
    <col min="39" max="39" width="23.42578125" style="1" customWidth="1" outlineLevel="1"/>
    <col min="40" max="40" width="2.7109375" style="1" customWidth="1" outlineLevel="1"/>
    <col min="41" max="41" width="23.42578125" style="1" customWidth="1" outlineLevel="1"/>
    <col min="42" max="42" width="3.42578125" style="1" customWidth="1" outlineLevel="1"/>
    <col min="43" max="43" width="1.7109375" style="1" customWidth="1"/>
    <col min="44" max="44" width="1.140625" style="1" hidden="1" customWidth="1"/>
    <col min="45" max="45" width="1.5703125" style="1" hidden="1" customWidth="1"/>
    <col min="46" max="46" width="1.7109375" style="1" hidden="1" customWidth="1"/>
    <col min="47" max="47" width="3.42578125" style="1" hidden="1" customWidth="1"/>
    <col min="48" max="48" width="10.5703125" style="1" customWidth="1"/>
    <col min="49" max="49" width="13.7109375" style="1" customWidth="1"/>
    <col min="50" max="50" width="9.28515625" style="1" customWidth="1"/>
    <col min="51" max="52" width="10.140625" style="1" customWidth="1"/>
    <col min="53" max="53" width="7.28515625" style="1" customWidth="1"/>
    <col min="54" max="54" width="1.7109375" style="1" customWidth="1"/>
    <col min="55" max="55" width="9.5703125" style="1" customWidth="1"/>
    <col min="56" max="56" width="63" style="69" customWidth="1"/>
    <col min="57" max="16384" width="9.140625" style="1"/>
  </cols>
  <sheetData>
    <row r="1" spans="1:56" ht="19.5" customHeight="1" x14ac:dyDescent="0.3">
      <c r="A1" s="84" t="s">
        <v>0</v>
      </c>
      <c r="B1"/>
      <c r="C1"/>
      <c r="D1"/>
      <c r="E1"/>
      <c r="F1"/>
      <c r="G1"/>
      <c r="H1" s="4"/>
    </row>
    <row r="2" spans="1:56" ht="14.25" customHeight="1" x14ac:dyDescent="0.25">
      <c r="A2" s="24" t="s">
        <v>73</v>
      </c>
      <c r="B2"/>
      <c r="C2"/>
      <c r="D2"/>
      <c r="E2"/>
      <c r="F2"/>
      <c r="G2"/>
    </row>
    <row r="3" spans="1:56" ht="18" customHeight="1" x14ac:dyDescent="0.25">
      <c r="A3" s="70"/>
      <c r="C3" s="71"/>
      <c r="D3" s="72"/>
      <c r="E3" s="72"/>
    </row>
    <row r="4" spans="1:56" ht="11.25" customHeight="1" x14ac:dyDescent="0.25">
      <c r="D4" s="73"/>
      <c r="E4" s="73"/>
      <c r="T4" s="3" t="s">
        <v>74</v>
      </c>
      <c r="AF4" s="3" t="s">
        <v>74</v>
      </c>
      <c r="AH4" s="3" t="s">
        <v>74</v>
      </c>
      <c r="AJ4" s="3" t="s">
        <v>74</v>
      </c>
      <c r="BC4" s="118" t="s">
        <v>75</v>
      </c>
      <c r="BD4" s="118"/>
    </row>
    <row r="5" spans="1:56" ht="25.5" x14ac:dyDescent="0.25">
      <c r="A5" s="73" t="s">
        <v>907</v>
      </c>
      <c r="D5" s="73"/>
      <c r="E5" s="73"/>
      <c r="G5" s="122" t="s">
        <v>76</v>
      </c>
      <c r="H5" s="123"/>
      <c r="I5" s="123"/>
      <c r="J5" s="123"/>
      <c r="K5" s="123"/>
      <c r="L5" s="123"/>
      <c r="M5" s="123"/>
      <c r="N5" s="123"/>
      <c r="O5" s="123"/>
      <c r="P5" s="124"/>
      <c r="R5" s="115" t="s">
        <v>43</v>
      </c>
      <c r="S5" s="117"/>
      <c r="T5" s="115" t="s">
        <v>46</v>
      </c>
      <c r="U5" s="116"/>
      <c r="V5" s="116"/>
      <c r="W5" s="116"/>
      <c r="X5" s="116"/>
      <c r="Y5" s="116"/>
      <c r="Z5" s="116"/>
      <c r="AA5" s="116"/>
      <c r="AB5" s="116"/>
      <c r="AC5" s="117"/>
      <c r="AF5" s="115" t="s">
        <v>59</v>
      </c>
      <c r="AG5" s="116"/>
      <c r="AH5" s="116"/>
      <c r="AI5" s="116"/>
      <c r="AJ5" s="116"/>
      <c r="AK5" s="117"/>
      <c r="AM5" s="115" t="s">
        <v>67</v>
      </c>
      <c r="AN5" s="116"/>
      <c r="AO5" s="116"/>
      <c r="AP5" s="117"/>
      <c r="AR5" s="7"/>
      <c r="AS5" s="114" t="s">
        <v>77</v>
      </c>
      <c r="AT5" s="114"/>
      <c r="AU5" s="8"/>
      <c r="AV5" s="112" t="s">
        <v>78</v>
      </c>
      <c r="AW5" s="114"/>
      <c r="AX5" s="114"/>
      <c r="AY5" s="114"/>
      <c r="AZ5" s="114"/>
      <c r="BA5" s="113"/>
      <c r="BC5" s="112" t="s">
        <v>79</v>
      </c>
      <c r="BD5" s="113"/>
    </row>
    <row r="6" spans="1:56" ht="61.5" customHeight="1" x14ac:dyDescent="0.25">
      <c r="A6" s="75" t="s">
        <v>80</v>
      </c>
      <c r="B6" s="75" t="s">
        <v>81</v>
      </c>
      <c r="C6" s="74" t="s">
        <v>82</v>
      </c>
      <c r="D6" s="75" t="s">
        <v>83</v>
      </c>
      <c r="E6" s="75" t="s">
        <v>906</v>
      </c>
      <c r="G6" s="110" t="s">
        <v>84</v>
      </c>
      <c r="H6" s="111"/>
      <c r="I6" s="110" t="s">
        <v>85</v>
      </c>
      <c r="J6" s="111"/>
      <c r="K6" s="110" t="s">
        <v>86</v>
      </c>
      <c r="L6" s="111"/>
      <c r="M6" s="110" t="s">
        <v>87</v>
      </c>
      <c r="N6" s="111"/>
      <c r="O6" s="110" t="s">
        <v>88</v>
      </c>
      <c r="P6" s="111"/>
      <c r="R6" s="127" t="s">
        <v>44</v>
      </c>
      <c r="S6" s="128"/>
      <c r="T6" s="108" t="s">
        <v>47</v>
      </c>
      <c r="U6" s="109"/>
      <c r="V6" s="108" t="s">
        <v>49</v>
      </c>
      <c r="W6" s="109"/>
      <c r="X6" s="108" t="s">
        <v>52</v>
      </c>
      <c r="Y6" s="109"/>
      <c r="Z6" s="108" t="s">
        <v>89</v>
      </c>
      <c r="AA6" s="109"/>
      <c r="AB6" s="108" t="s">
        <v>90</v>
      </c>
      <c r="AC6" s="109"/>
      <c r="AF6" s="125" t="s">
        <v>91</v>
      </c>
      <c r="AG6" s="126"/>
      <c r="AH6" s="125" t="s">
        <v>92</v>
      </c>
      <c r="AI6" s="126"/>
      <c r="AJ6" s="125" t="s">
        <v>93</v>
      </c>
      <c r="AK6" s="126"/>
      <c r="AM6" s="106" t="s">
        <v>68</v>
      </c>
      <c r="AN6" s="107"/>
      <c r="AO6" s="106" t="s">
        <v>71</v>
      </c>
      <c r="AP6" s="107"/>
      <c r="AR6" s="28" t="s">
        <v>94</v>
      </c>
      <c r="AS6" s="28"/>
      <c r="AT6" s="28"/>
      <c r="AU6" s="28"/>
      <c r="AV6" s="5" t="str">
        <f>G5</f>
        <v>Investment objectives</v>
      </c>
      <c r="AW6" s="34" t="str">
        <f>R5</f>
        <v>Supporting growth and urban development</v>
      </c>
      <c r="AX6" s="35" t="str">
        <f>T5</f>
        <v>Cost and value for money</v>
      </c>
      <c r="AY6" s="30" t="str">
        <f>AF5</f>
        <v>Feasibility</v>
      </c>
      <c r="AZ6" s="36" t="str">
        <f>AM5</f>
        <v>Impacts</v>
      </c>
      <c r="BA6" s="29" t="s">
        <v>95</v>
      </c>
      <c r="BC6" s="29" t="s">
        <v>79</v>
      </c>
      <c r="BD6" s="74" t="s">
        <v>96</v>
      </c>
    </row>
    <row r="7" spans="1:56" ht="65.25" customHeight="1" x14ac:dyDescent="0.25">
      <c r="A7" s="137" t="s">
        <v>97</v>
      </c>
      <c r="B7" s="119" t="s">
        <v>98</v>
      </c>
      <c r="C7" s="44" t="s">
        <v>99</v>
      </c>
      <c r="D7" s="41" t="s">
        <v>100</v>
      </c>
      <c r="E7" s="86">
        <f>BA7</f>
        <v>3</v>
      </c>
      <c r="G7" s="42" t="s">
        <v>101</v>
      </c>
      <c r="H7" s="43">
        <v>0</v>
      </c>
      <c r="I7" s="42" t="s">
        <v>101</v>
      </c>
      <c r="J7" s="43">
        <v>0</v>
      </c>
      <c r="K7" s="42" t="s">
        <v>102</v>
      </c>
      <c r="L7" s="43">
        <v>1</v>
      </c>
      <c r="M7" s="42" t="s">
        <v>101</v>
      </c>
      <c r="N7" s="43">
        <v>0</v>
      </c>
      <c r="O7" s="42" t="s">
        <v>103</v>
      </c>
      <c r="P7" s="43">
        <v>1</v>
      </c>
      <c r="R7" s="45"/>
      <c r="S7" s="11"/>
      <c r="T7" s="42" t="s">
        <v>104</v>
      </c>
      <c r="U7" s="43">
        <f>IF(T7=0,,(IF(T7='Scaling system'!$F$3,0,(IF(T7='Scaling system'!$F$4,-1,IF(T7='Scaling system'!$F$5,-2,IF(T7='Scaling system'!$F$6,-3)))))))</f>
        <v>-1</v>
      </c>
      <c r="V7" s="42"/>
      <c r="W7" s="43"/>
      <c r="X7" s="42"/>
      <c r="Y7" s="43"/>
      <c r="Z7" s="42"/>
      <c r="AA7" s="43"/>
      <c r="AB7" s="42" t="s">
        <v>105</v>
      </c>
      <c r="AC7" s="43">
        <v>0</v>
      </c>
      <c r="AF7" s="42" t="s">
        <v>106</v>
      </c>
      <c r="AG7" s="43">
        <v>0</v>
      </c>
      <c r="AH7" s="42" t="s">
        <v>106</v>
      </c>
      <c r="AI7" s="43">
        <v>0</v>
      </c>
      <c r="AJ7" s="42" t="s">
        <v>106</v>
      </c>
      <c r="AK7" s="43">
        <v>0</v>
      </c>
      <c r="AM7" s="42" t="s">
        <v>106</v>
      </c>
      <c r="AN7" s="43">
        <v>0</v>
      </c>
      <c r="AO7" s="42" t="s">
        <v>106</v>
      </c>
      <c r="AP7" s="43">
        <v>2</v>
      </c>
      <c r="AR7" s="11"/>
      <c r="AS7" s="11"/>
      <c r="AT7" s="11"/>
      <c r="AU7" s="11"/>
      <c r="AV7" s="11">
        <f t="shared" ref="AV7:AV38" si="0">H7+J7+L7+N7+P7</f>
        <v>2</v>
      </c>
      <c r="AW7" s="11">
        <f t="shared" ref="AW7:AW38" si="1">S7</f>
        <v>0</v>
      </c>
      <c r="AX7" s="11">
        <f t="shared" ref="AX7:AX38" si="2">U7+AC7+W7+Y7+AA7</f>
        <v>-1</v>
      </c>
      <c r="AY7" s="11">
        <f t="shared" ref="AY7:AY38" si="3">AG7+AI7+AK7</f>
        <v>0</v>
      </c>
      <c r="AZ7" s="11">
        <f>AN7+AP7</f>
        <v>2</v>
      </c>
      <c r="BA7" s="6">
        <f>SUM(AV7:AZ7)</f>
        <v>3</v>
      </c>
      <c r="BC7" s="47" t="s">
        <v>107</v>
      </c>
      <c r="BD7" s="41" t="s">
        <v>108</v>
      </c>
    </row>
    <row r="8" spans="1:56" ht="63.75" x14ac:dyDescent="0.25">
      <c r="A8" s="138"/>
      <c r="B8" s="121"/>
      <c r="C8" s="41" t="s">
        <v>109</v>
      </c>
      <c r="D8" s="41" t="s">
        <v>110</v>
      </c>
      <c r="E8" s="86">
        <f>BA8</f>
        <v>8</v>
      </c>
      <c r="G8" s="42" t="s">
        <v>111</v>
      </c>
      <c r="H8" s="43">
        <v>1</v>
      </c>
      <c r="I8" s="42" t="s">
        <v>111</v>
      </c>
      <c r="J8" s="43">
        <v>1</v>
      </c>
      <c r="K8" s="42" t="s">
        <v>111</v>
      </c>
      <c r="L8" s="43">
        <v>1</v>
      </c>
      <c r="M8" s="42" t="s">
        <v>111</v>
      </c>
      <c r="N8" s="43">
        <v>1</v>
      </c>
      <c r="O8" s="42" t="s">
        <v>111</v>
      </c>
      <c r="P8" s="43">
        <v>1</v>
      </c>
      <c r="R8" s="45"/>
      <c r="S8" s="11"/>
      <c r="T8" s="42" t="s">
        <v>112</v>
      </c>
      <c r="U8" s="43">
        <f>IF(T8=0,,(IF(T8='Scaling system'!$F$3,0,(IF(T8='Scaling system'!$F$4,-1,IF(T8='Scaling system'!$F$5,-2,IF(T8='Scaling system'!$F$6,-3)))))))</f>
        <v>0</v>
      </c>
      <c r="V8" s="42"/>
      <c r="W8" s="43"/>
      <c r="X8" s="42"/>
      <c r="Y8" s="43"/>
      <c r="Z8" s="42"/>
      <c r="AA8" s="43"/>
      <c r="AB8" s="42" t="s">
        <v>111</v>
      </c>
      <c r="AC8" s="43">
        <v>1</v>
      </c>
      <c r="AF8" s="42" t="s">
        <v>106</v>
      </c>
      <c r="AG8" s="43">
        <v>0</v>
      </c>
      <c r="AH8" s="42" t="s">
        <v>106</v>
      </c>
      <c r="AI8" s="43">
        <v>0</v>
      </c>
      <c r="AJ8" s="42" t="s">
        <v>106</v>
      </c>
      <c r="AK8" s="43">
        <v>0</v>
      </c>
      <c r="AM8" s="42" t="s">
        <v>113</v>
      </c>
      <c r="AN8" s="43">
        <v>1</v>
      </c>
      <c r="AO8" s="42" t="s">
        <v>113</v>
      </c>
      <c r="AP8" s="43">
        <v>1</v>
      </c>
      <c r="AR8" s="11"/>
      <c r="AS8" s="11"/>
      <c r="AT8" s="11"/>
      <c r="AU8" s="11"/>
      <c r="AV8" s="11">
        <f t="shared" si="0"/>
        <v>5</v>
      </c>
      <c r="AW8" s="11">
        <f t="shared" si="1"/>
        <v>0</v>
      </c>
      <c r="AX8" s="11">
        <f t="shared" si="2"/>
        <v>1</v>
      </c>
      <c r="AY8" s="11">
        <f t="shared" si="3"/>
        <v>0</v>
      </c>
      <c r="AZ8" s="11">
        <f t="shared" ref="AZ8:AZ9" si="4">AN8+AP8</f>
        <v>2</v>
      </c>
      <c r="BA8" s="6">
        <f t="shared" ref="BA8:BA9" si="5">SUM(AV8:AZ8)</f>
        <v>8</v>
      </c>
      <c r="BC8" s="47" t="s">
        <v>107</v>
      </c>
      <c r="BD8" s="41" t="s">
        <v>108</v>
      </c>
    </row>
    <row r="9" spans="1:56" ht="127.5" x14ac:dyDescent="0.25">
      <c r="A9" s="138"/>
      <c r="B9" s="121"/>
      <c r="C9" s="41" t="s">
        <v>114</v>
      </c>
      <c r="D9" s="32" t="s">
        <v>115</v>
      </c>
      <c r="E9" s="87">
        <f t="shared" ref="E9:E72" si="6">BA9</f>
        <v>0</v>
      </c>
      <c r="G9" s="32"/>
      <c r="H9" s="33"/>
      <c r="I9" s="32"/>
      <c r="J9" s="33"/>
      <c r="K9" s="32"/>
      <c r="L9" s="33"/>
      <c r="M9" s="32"/>
      <c r="N9" s="33"/>
      <c r="O9" s="32"/>
      <c r="P9" s="33"/>
      <c r="R9" s="31"/>
      <c r="S9" s="14"/>
      <c r="T9" s="32"/>
      <c r="U9" s="33">
        <f>IF(T9=0,,(IF(T9='Scaling system'!$F$3,0,(IF(T9='Scaling system'!$F$4,-1,IF(T9='Scaling system'!$F$5,-2,IF(T9='Scaling system'!$F$6,-3)))))))</f>
        <v>0</v>
      </c>
      <c r="V9" s="32"/>
      <c r="W9" s="33"/>
      <c r="X9" s="32"/>
      <c r="Y9" s="33"/>
      <c r="Z9" s="32"/>
      <c r="AA9" s="33"/>
      <c r="AB9" s="32"/>
      <c r="AC9" s="33"/>
      <c r="AF9" s="32"/>
      <c r="AG9" s="33"/>
      <c r="AH9" s="32"/>
      <c r="AI9" s="33"/>
      <c r="AJ9" s="32"/>
      <c r="AK9" s="33"/>
      <c r="AM9" s="32"/>
      <c r="AN9" s="33"/>
      <c r="AO9" s="32"/>
      <c r="AP9" s="33"/>
      <c r="AR9" s="11"/>
      <c r="AS9" s="11"/>
      <c r="AT9" s="11"/>
      <c r="AU9" s="11"/>
      <c r="AV9" s="14">
        <f t="shared" si="0"/>
        <v>0</v>
      </c>
      <c r="AW9" s="14">
        <f t="shared" si="1"/>
        <v>0</v>
      </c>
      <c r="AX9" s="14">
        <f t="shared" si="2"/>
        <v>0</v>
      </c>
      <c r="AY9" s="14">
        <f t="shared" si="3"/>
        <v>0</v>
      </c>
      <c r="AZ9" s="14">
        <f t="shared" si="4"/>
        <v>0</v>
      </c>
      <c r="BA9" s="48">
        <f t="shared" si="5"/>
        <v>0</v>
      </c>
      <c r="BC9" s="65" t="s">
        <v>116</v>
      </c>
      <c r="BD9" s="41" t="s">
        <v>117</v>
      </c>
    </row>
    <row r="10" spans="1:56" ht="51" x14ac:dyDescent="0.25">
      <c r="A10" s="138"/>
      <c r="B10" s="120"/>
      <c r="C10" s="41" t="s">
        <v>118</v>
      </c>
      <c r="D10" s="41" t="s">
        <v>119</v>
      </c>
      <c r="E10" s="86">
        <f t="shared" si="6"/>
        <v>5</v>
      </c>
      <c r="G10" s="42" t="s">
        <v>101</v>
      </c>
      <c r="H10" s="43">
        <v>0</v>
      </c>
      <c r="I10" s="42" t="s">
        <v>120</v>
      </c>
      <c r="J10" s="43">
        <v>1</v>
      </c>
      <c r="K10" s="42" t="s">
        <v>101</v>
      </c>
      <c r="L10" s="43">
        <v>0</v>
      </c>
      <c r="M10" s="42" t="s">
        <v>101</v>
      </c>
      <c r="N10" s="43">
        <v>0</v>
      </c>
      <c r="O10" s="42" t="s">
        <v>121</v>
      </c>
      <c r="P10" s="43">
        <v>2</v>
      </c>
      <c r="R10" s="45"/>
      <c r="S10" s="11"/>
      <c r="T10" s="42" t="s">
        <v>104</v>
      </c>
      <c r="U10" s="43">
        <f>IF(T10=0,,(IF(T10='Scaling system'!$F$3,0,(IF(T10='Scaling system'!$F$4,-1,IF(T10='Scaling system'!$F$5,-2,IF(T10='Scaling system'!$F$6,-3)))))))</f>
        <v>-1</v>
      </c>
      <c r="V10" s="42"/>
      <c r="W10" s="43"/>
      <c r="X10" s="42"/>
      <c r="Y10" s="43"/>
      <c r="Z10" s="42"/>
      <c r="AA10" s="43"/>
      <c r="AB10" s="42" t="s">
        <v>111</v>
      </c>
      <c r="AC10" s="43">
        <v>1</v>
      </c>
      <c r="AF10" s="42" t="s">
        <v>106</v>
      </c>
      <c r="AG10" s="43">
        <v>0</v>
      </c>
      <c r="AH10" s="42" t="s">
        <v>106</v>
      </c>
      <c r="AI10" s="43">
        <v>0</v>
      </c>
      <c r="AJ10" s="42" t="s">
        <v>106</v>
      </c>
      <c r="AK10" s="43">
        <v>0</v>
      </c>
      <c r="AM10" s="42" t="s">
        <v>122</v>
      </c>
      <c r="AN10" s="43">
        <v>2</v>
      </c>
      <c r="AO10" s="42" t="s">
        <v>106</v>
      </c>
      <c r="AP10" s="43">
        <v>0</v>
      </c>
      <c r="AR10" s="11"/>
      <c r="AS10" s="11"/>
      <c r="AT10" s="11"/>
      <c r="AU10" s="11"/>
      <c r="AV10" s="11">
        <f t="shared" si="0"/>
        <v>3</v>
      </c>
      <c r="AW10" s="11">
        <f t="shared" si="1"/>
        <v>0</v>
      </c>
      <c r="AX10" s="11">
        <f t="shared" si="2"/>
        <v>0</v>
      </c>
      <c r="AY10" s="11">
        <f t="shared" si="3"/>
        <v>0</v>
      </c>
      <c r="AZ10" s="11">
        <f t="shared" ref="AZ10:AZ38" si="7">AN10+AP10</f>
        <v>2</v>
      </c>
      <c r="BA10" s="6">
        <f t="shared" ref="BA10:BA38" si="8">SUM(AV10:AZ10)</f>
        <v>5</v>
      </c>
      <c r="BC10" s="47" t="s">
        <v>107</v>
      </c>
      <c r="BD10" s="41" t="s">
        <v>108</v>
      </c>
    </row>
    <row r="11" spans="1:56" ht="81.75" customHeight="1" x14ac:dyDescent="0.25">
      <c r="A11" s="138"/>
      <c r="B11" s="119" t="s">
        <v>123</v>
      </c>
      <c r="C11" s="41" t="s">
        <v>124</v>
      </c>
      <c r="D11" s="41" t="s">
        <v>125</v>
      </c>
      <c r="E11" s="86">
        <f t="shared" si="6"/>
        <v>4</v>
      </c>
      <c r="G11" s="42" t="s">
        <v>126</v>
      </c>
      <c r="H11" s="43">
        <v>1</v>
      </c>
      <c r="I11" s="42" t="s">
        <v>127</v>
      </c>
      <c r="J11" s="43">
        <v>1</v>
      </c>
      <c r="K11" s="42" t="s">
        <v>127</v>
      </c>
      <c r="L11" s="43">
        <v>1</v>
      </c>
      <c r="M11" s="42" t="s">
        <v>127</v>
      </c>
      <c r="N11" s="43">
        <v>1</v>
      </c>
      <c r="O11" s="42" t="s">
        <v>127</v>
      </c>
      <c r="P11" s="43">
        <v>1</v>
      </c>
      <c r="R11" s="45"/>
      <c r="S11" s="11"/>
      <c r="T11" s="42" t="s">
        <v>104</v>
      </c>
      <c r="U11" s="43">
        <f>IF(T11=0,,(IF(T11='Scaling system'!$F$3,0,(IF(T11='Scaling system'!$F$4,-1,IF(T11='Scaling system'!$F$5,-2,IF(T11='Scaling system'!$F$6,-3)))))))</f>
        <v>-1</v>
      </c>
      <c r="V11" s="42"/>
      <c r="W11" s="43"/>
      <c r="X11" s="42"/>
      <c r="Y11" s="43"/>
      <c r="Z11" s="42"/>
      <c r="AA11" s="43"/>
      <c r="AB11" s="42" t="s">
        <v>128</v>
      </c>
      <c r="AC11" s="43">
        <v>2</v>
      </c>
      <c r="AF11" s="42" t="s">
        <v>106</v>
      </c>
      <c r="AG11" s="43">
        <v>0</v>
      </c>
      <c r="AH11" s="42" t="s">
        <v>129</v>
      </c>
      <c r="AI11" s="43">
        <v>-2</v>
      </c>
      <c r="AJ11" s="42" t="s">
        <v>106</v>
      </c>
      <c r="AK11" s="43">
        <v>0</v>
      </c>
      <c r="AM11" s="42" t="s">
        <v>106</v>
      </c>
      <c r="AN11" s="43">
        <v>0</v>
      </c>
      <c r="AO11" s="42" t="s">
        <v>106</v>
      </c>
      <c r="AP11" s="43">
        <v>0</v>
      </c>
      <c r="AR11" s="11"/>
      <c r="AS11" s="11"/>
      <c r="AT11" s="11"/>
      <c r="AU11" s="11"/>
      <c r="AV11" s="11">
        <f t="shared" si="0"/>
        <v>5</v>
      </c>
      <c r="AW11" s="11">
        <f t="shared" si="1"/>
        <v>0</v>
      </c>
      <c r="AX11" s="11">
        <f t="shared" si="2"/>
        <v>1</v>
      </c>
      <c r="AY11" s="11">
        <f t="shared" si="3"/>
        <v>-2</v>
      </c>
      <c r="AZ11" s="11">
        <f t="shared" si="7"/>
        <v>0</v>
      </c>
      <c r="BA11" s="6">
        <f t="shared" si="8"/>
        <v>4</v>
      </c>
      <c r="BC11" s="47" t="s">
        <v>107</v>
      </c>
      <c r="BD11" s="41" t="s">
        <v>130</v>
      </c>
    </row>
    <row r="12" spans="1:56" ht="79.5" customHeight="1" x14ac:dyDescent="0.25">
      <c r="A12" s="138"/>
      <c r="B12" s="121"/>
      <c r="C12" s="41" t="s">
        <v>131</v>
      </c>
      <c r="D12" s="41" t="s">
        <v>132</v>
      </c>
      <c r="E12" s="86">
        <f t="shared" si="6"/>
        <v>10</v>
      </c>
      <c r="G12" s="42" t="s">
        <v>133</v>
      </c>
      <c r="H12" s="43">
        <v>1</v>
      </c>
      <c r="I12" s="42" t="s">
        <v>134</v>
      </c>
      <c r="J12" s="43">
        <v>2</v>
      </c>
      <c r="K12" s="42" t="s">
        <v>135</v>
      </c>
      <c r="L12" s="43">
        <v>1</v>
      </c>
      <c r="M12" s="42" t="s">
        <v>136</v>
      </c>
      <c r="N12" s="43">
        <v>1</v>
      </c>
      <c r="O12" s="42" t="s">
        <v>137</v>
      </c>
      <c r="P12" s="43">
        <v>2</v>
      </c>
      <c r="R12" s="45"/>
      <c r="S12" s="11"/>
      <c r="T12" s="42" t="s">
        <v>112</v>
      </c>
      <c r="U12" s="43">
        <f>IF(T12=0,,(IF(T12='Scaling system'!$F$3,0,(IF(T12='Scaling system'!$F$4,-1,IF(T12='Scaling system'!$F$5,-2,IF(T12='Scaling system'!$F$6,-3)))))))</f>
        <v>0</v>
      </c>
      <c r="V12" s="42"/>
      <c r="W12" s="43"/>
      <c r="X12" s="42"/>
      <c r="Y12" s="43"/>
      <c r="Z12" s="42"/>
      <c r="AA12" s="43"/>
      <c r="AB12" s="42" t="s">
        <v>138</v>
      </c>
      <c r="AC12" s="43">
        <v>2</v>
      </c>
      <c r="AF12" s="42" t="s">
        <v>106</v>
      </c>
      <c r="AG12" s="43">
        <v>0</v>
      </c>
      <c r="AH12" s="42" t="s">
        <v>139</v>
      </c>
      <c r="AI12" s="43">
        <v>-3</v>
      </c>
      <c r="AJ12" s="42" t="s">
        <v>106</v>
      </c>
      <c r="AK12" s="43">
        <v>0</v>
      </c>
      <c r="AM12" s="42" t="s">
        <v>140</v>
      </c>
      <c r="AN12" s="43">
        <v>2</v>
      </c>
      <c r="AO12" s="42" t="s">
        <v>141</v>
      </c>
      <c r="AP12" s="43">
        <v>2</v>
      </c>
      <c r="AR12" s="11"/>
      <c r="AS12" s="11"/>
      <c r="AT12" s="11"/>
      <c r="AU12" s="11"/>
      <c r="AV12" s="11">
        <f t="shared" si="0"/>
        <v>7</v>
      </c>
      <c r="AW12" s="11">
        <f t="shared" si="1"/>
        <v>0</v>
      </c>
      <c r="AX12" s="11">
        <f t="shared" si="2"/>
        <v>2</v>
      </c>
      <c r="AY12" s="11">
        <f t="shared" si="3"/>
        <v>-3</v>
      </c>
      <c r="AZ12" s="11">
        <f t="shared" ref="AZ12" si="9">AN12+AP12</f>
        <v>4</v>
      </c>
      <c r="BA12" s="6">
        <f t="shared" ref="BA12" si="10">SUM(AV12:AZ12)</f>
        <v>10</v>
      </c>
      <c r="BC12" s="47" t="s">
        <v>107</v>
      </c>
      <c r="BD12" s="41" t="s">
        <v>142</v>
      </c>
    </row>
    <row r="13" spans="1:56" ht="76.5" x14ac:dyDescent="0.25">
      <c r="A13" s="138"/>
      <c r="B13" s="121"/>
      <c r="C13" s="41" t="s">
        <v>143</v>
      </c>
      <c r="D13" s="49" t="s">
        <v>144</v>
      </c>
      <c r="E13" s="88">
        <f t="shared" si="6"/>
        <v>12</v>
      </c>
      <c r="G13" s="42" t="s">
        <v>133</v>
      </c>
      <c r="H13" s="43">
        <v>1</v>
      </c>
      <c r="I13" s="42" t="s">
        <v>134</v>
      </c>
      <c r="J13" s="43">
        <v>2</v>
      </c>
      <c r="K13" s="42" t="s">
        <v>145</v>
      </c>
      <c r="L13" s="43">
        <v>1</v>
      </c>
      <c r="M13" s="42" t="s">
        <v>136</v>
      </c>
      <c r="N13" s="43">
        <v>1</v>
      </c>
      <c r="O13" s="42" t="s">
        <v>146</v>
      </c>
      <c r="P13" s="43">
        <v>2</v>
      </c>
      <c r="R13" s="45"/>
      <c r="S13" s="11"/>
      <c r="T13" s="42" t="s">
        <v>112</v>
      </c>
      <c r="U13" s="43">
        <f>IF(T13=0,,(IF(T13='Scaling system'!$F$3,0,(IF(T13='Scaling system'!$F$4,-1,IF(T13='Scaling system'!$F$5,-2,IF(T13='Scaling system'!$F$6,-3)))))))</f>
        <v>0</v>
      </c>
      <c r="V13" s="42"/>
      <c r="W13" s="43"/>
      <c r="X13" s="42"/>
      <c r="Y13" s="43"/>
      <c r="Z13" s="42"/>
      <c r="AA13" s="43"/>
      <c r="AB13" s="42" t="s">
        <v>128</v>
      </c>
      <c r="AC13" s="43">
        <v>2</v>
      </c>
      <c r="AF13" s="42" t="s">
        <v>106</v>
      </c>
      <c r="AG13" s="43">
        <v>0</v>
      </c>
      <c r="AH13" s="42" t="s">
        <v>147</v>
      </c>
      <c r="AI13" s="43">
        <v>-1</v>
      </c>
      <c r="AJ13" s="42" t="s">
        <v>106</v>
      </c>
      <c r="AK13" s="43">
        <v>0</v>
      </c>
      <c r="AM13" s="42" t="s">
        <v>140</v>
      </c>
      <c r="AN13" s="43">
        <v>2</v>
      </c>
      <c r="AO13" s="42" t="s">
        <v>141</v>
      </c>
      <c r="AP13" s="43">
        <v>2</v>
      </c>
      <c r="AR13" s="11"/>
      <c r="AS13" s="11"/>
      <c r="AT13" s="11"/>
      <c r="AU13" s="11"/>
      <c r="AV13" s="11">
        <f t="shared" si="0"/>
        <v>7</v>
      </c>
      <c r="AW13" s="11">
        <f t="shared" si="1"/>
        <v>0</v>
      </c>
      <c r="AX13" s="11">
        <f t="shared" si="2"/>
        <v>2</v>
      </c>
      <c r="AY13" s="11">
        <f t="shared" si="3"/>
        <v>-1</v>
      </c>
      <c r="AZ13" s="11">
        <f t="shared" si="7"/>
        <v>4</v>
      </c>
      <c r="BA13" s="6">
        <f t="shared" si="8"/>
        <v>12</v>
      </c>
      <c r="BC13" s="47" t="s">
        <v>107</v>
      </c>
      <c r="BD13" s="41" t="s">
        <v>130</v>
      </c>
    </row>
    <row r="14" spans="1:56" ht="102" x14ac:dyDescent="0.25">
      <c r="A14" s="139"/>
      <c r="B14" s="121"/>
      <c r="C14" s="41" t="s">
        <v>148</v>
      </c>
      <c r="D14" s="41" t="s">
        <v>149</v>
      </c>
      <c r="E14" s="86">
        <f t="shared" si="6"/>
        <v>12</v>
      </c>
      <c r="G14" s="42" t="s">
        <v>150</v>
      </c>
      <c r="H14" s="43">
        <v>2</v>
      </c>
      <c r="I14" s="42" t="s">
        <v>151</v>
      </c>
      <c r="J14" s="43">
        <v>2</v>
      </c>
      <c r="K14" s="42" t="s">
        <v>152</v>
      </c>
      <c r="L14" s="43">
        <v>2</v>
      </c>
      <c r="M14" s="42" t="s">
        <v>153</v>
      </c>
      <c r="N14" s="43">
        <v>2</v>
      </c>
      <c r="O14" s="42" t="s">
        <v>154</v>
      </c>
      <c r="P14" s="43">
        <v>2</v>
      </c>
      <c r="R14" s="45"/>
      <c r="S14" s="11"/>
      <c r="T14" s="42" t="s">
        <v>104</v>
      </c>
      <c r="U14" s="43">
        <f>IF(T14=0,,(IF(T14='Scaling system'!$F$3,0,(IF(T14='Scaling system'!$F$4,-1,IF(T14='Scaling system'!$F$5,-2,IF(T14='Scaling system'!$F$6,-3)))))))</f>
        <v>-1</v>
      </c>
      <c r="V14" s="42"/>
      <c r="W14" s="43"/>
      <c r="X14" s="42"/>
      <c r="Y14" s="43"/>
      <c r="Z14" s="42"/>
      <c r="AA14" s="43"/>
      <c r="AB14" s="42"/>
      <c r="AC14" s="43">
        <v>2</v>
      </c>
      <c r="AF14" s="42" t="s">
        <v>155</v>
      </c>
      <c r="AG14" s="43">
        <v>-1</v>
      </c>
      <c r="AH14" s="42" t="s">
        <v>156</v>
      </c>
      <c r="AI14" s="43">
        <v>-2</v>
      </c>
      <c r="AJ14" s="42" t="s">
        <v>106</v>
      </c>
      <c r="AK14" s="43">
        <v>0</v>
      </c>
      <c r="AM14" s="42" t="s">
        <v>140</v>
      </c>
      <c r="AN14" s="43">
        <v>2</v>
      </c>
      <c r="AO14" s="42" t="s">
        <v>141</v>
      </c>
      <c r="AP14" s="43">
        <v>2</v>
      </c>
      <c r="AR14" s="11"/>
      <c r="AS14" s="11"/>
      <c r="AT14" s="11"/>
      <c r="AU14" s="11"/>
      <c r="AV14" s="11">
        <f t="shared" si="0"/>
        <v>10</v>
      </c>
      <c r="AW14" s="11">
        <f t="shared" si="1"/>
        <v>0</v>
      </c>
      <c r="AX14" s="11">
        <f t="shared" si="2"/>
        <v>1</v>
      </c>
      <c r="AY14" s="11">
        <f t="shared" si="3"/>
        <v>-3</v>
      </c>
      <c r="AZ14" s="11">
        <f t="shared" si="7"/>
        <v>4</v>
      </c>
      <c r="BA14" s="6">
        <f t="shared" si="8"/>
        <v>12</v>
      </c>
      <c r="BC14" s="47" t="s">
        <v>107</v>
      </c>
      <c r="BD14" s="41" t="s">
        <v>130</v>
      </c>
    </row>
    <row r="15" spans="1:56" ht="63.75" x14ac:dyDescent="0.25">
      <c r="A15" s="140" t="s">
        <v>892</v>
      </c>
      <c r="B15" s="121" t="s">
        <v>893</v>
      </c>
      <c r="C15" s="41" t="s">
        <v>157</v>
      </c>
      <c r="D15" s="32" t="s">
        <v>158</v>
      </c>
      <c r="E15" s="87">
        <f t="shared" si="6"/>
        <v>0</v>
      </c>
      <c r="G15" s="32"/>
      <c r="H15" s="33"/>
      <c r="I15" s="32"/>
      <c r="J15" s="33"/>
      <c r="K15" s="32"/>
      <c r="L15" s="33"/>
      <c r="M15" s="32"/>
      <c r="N15" s="33"/>
      <c r="O15" s="32"/>
      <c r="P15" s="33"/>
      <c r="R15" s="45"/>
      <c r="S15" s="11"/>
      <c r="T15" s="32"/>
      <c r="U15" s="33">
        <f>IF(T15=0,,(IF(T15='Scaling system'!$F$3,0,(IF(T15='Scaling system'!$F$4,-1,IF(T15='Scaling system'!$F$5,-2,IF(T15='Scaling system'!$F$6,-3)))))))</f>
        <v>0</v>
      </c>
      <c r="V15" s="32"/>
      <c r="W15" s="33"/>
      <c r="X15" s="32"/>
      <c r="Y15" s="33"/>
      <c r="Z15" s="32"/>
      <c r="AA15" s="33"/>
      <c r="AB15" s="32"/>
      <c r="AC15" s="33"/>
      <c r="AF15" s="32"/>
      <c r="AG15" s="33"/>
      <c r="AH15" s="32"/>
      <c r="AI15" s="33"/>
      <c r="AJ15" s="32"/>
      <c r="AK15" s="33"/>
      <c r="AM15" s="32"/>
      <c r="AN15" s="33"/>
      <c r="AO15" s="32"/>
      <c r="AP15" s="33"/>
      <c r="AR15" s="11"/>
      <c r="AS15" s="11"/>
      <c r="AT15" s="11"/>
      <c r="AU15" s="11"/>
      <c r="AV15" s="14">
        <f t="shared" si="0"/>
        <v>0</v>
      </c>
      <c r="AW15" s="14">
        <f t="shared" si="1"/>
        <v>0</v>
      </c>
      <c r="AX15" s="14">
        <f t="shared" si="2"/>
        <v>0</v>
      </c>
      <c r="AY15" s="14">
        <f t="shared" si="3"/>
        <v>0</v>
      </c>
      <c r="AZ15" s="14">
        <f t="shared" si="7"/>
        <v>0</v>
      </c>
      <c r="BA15" s="48">
        <f t="shared" si="8"/>
        <v>0</v>
      </c>
      <c r="BC15" s="65" t="s">
        <v>116</v>
      </c>
      <c r="BD15" s="41" t="s">
        <v>159</v>
      </c>
    </row>
    <row r="16" spans="1:56" ht="102" x14ac:dyDescent="0.25">
      <c r="A16" s="141"/>
      <c r="B16" s="121"/>
      <c r="C16" s="41" t="s">
        <v>160</v>
      </c>
      <c r="D16" s="41" t="s">
        <v>161</v>
      </c>
      <c r="E16" s="86">
        <f t="shared" si="6"/>
        <v>4</v>
      </c>
      <c r="G16" s="42" t="s">
        <v>162</v>
      </c>
      <c r="H16" s="43">
        <v>2</v>
      </c>
      <c r="I16" s="42" t="s">
        <v>163</v>
      </c>
      <c r="J16" s="43">
        <v>2</v>
      </c>
      <c r="K16" s="42" t="s">
        <v>164</v>
      </c>
      <c r="L16" s="43">
        <v>2</v>
      </c>
      <c r="M16" s="42" t="s">
        <v>163</v>
      </c>
      <c r="N16" s="43">
        <v>2</v>
      </c>
      <c r="O16" s="42" t="s">
        <v>165</v>
      </c>
      <c r="P16" s="43">
        <v>2</v>
      </c>
      <c r="R16" s="45"/>
      <c r="S16" s="11"/>
      <c r="T16" s="42" t="s">
        <v>166</v>
      </c>
      <c r="U16" s="43">
        <f>IF(T16=0,,(IF(T16='Scaling system'!$F$3,0,(IF(T16='Scaling system'!$F$4,-1,IF(T16='Scaling system'!$F$5,-2,IF(T16='Scaling system'!$F$6,-3)))))))</f>
        <v>-2</v>
      </c>
      <c r="V16" s="42"/>
      <c r="W16" s="43"/>
      <c r="X16" s="42"/>
      <c r="Y16" s="43"/>
      <c r="Z16" s="42"/>
      <c r="AA16" s="43"/>
      <c r="AB16" s="42" t="s">
        <v>167</v>
      </c>
      <c r="AC16" s="43">
        <v>-2</v>
      </c>
      <c r="AF16" s="42" t="s">
        <v>168</v>
      </c>
      <c r="AG16" s="43">
        <v>-1</v>
      </c>
      <c r="AH16" s="42" t="s">
        <v>169</v>
      </c>
      <c r="AI16" s="43">
        <v>-2</v>
      </c>
      <c r="AJ16" s="42" t="s">
        <v>106</v>
      </c>
      <c r="AK16" s="43">
        <v>0</v>
      </c>
      <c r="AM16" s="42" t="s">
        <v>170</v>
      </c>
      <c r="AN16" s="43">
        <v>-1</v>
      </c>
      <c r="AO16" s="42" t="s">
        <v>171</v>
      </c>
      <c r="AP16" s="43">
        <v>2</v>
      </c>
      <c r="AR16" s="11"/>
      <c r="AS16" s="11"/>
      <c r="AT16" s="11"/>
      <c r="AU16" s="11"/>
      <c r="AV16" s="11">
        <f t="shared" si="0"/>
        <v>10</v>
      </c>
      <c r="AW16" s="11">
        <f t="shared" si="1"/>
        <v>0</v>
      </c>
      <c r="AX16" s="11">
        <f t="shared" si="2"/>
        <v>-4</v>
      </c>
      <c r="AY16" s="11">
        <f t="shared" si="3"/>
        <v>-3</v>
      </c>
      <c r="AZ16" s="11">
        <f t="shared" si="7"/>
        <v>1</v>
      </c>
      <c r="BA16" s="6">
        <f t="shared" si="8"/>
        <v>4</v>
      </c>
      <c r="BC16" s="47" t="s">
        <v>107</v>
      </c>
      <c r="BD16" s="41" t="s">
        <v>108</v>
      </c>
    </row>
    <row r="17" spans="1:56" ht="102" x14ac:dyDescent="0.25">
      <c r="A17" s="141"/>
      <c r="B17" s="121"/>
      <c r="C17" s="41" t="s">
        <v>172</v>
      </c>
      <c r="D17" s="41" t="s">
        <v>173</v>
      </c>
      <c r="E17" s="86">
        <f t="shared" si="6"/>
        <v>5</v>
      </c>
      <c r="G17" s="42" t="s">
        <v>174</v>
      </c>
      <c r="H17" s="43">
        <v>1</v>
      </c>
      <c r="I17" s="42" t="s">
        <v>174</v>
      </c>
      <c r="J17" s="43">
        <v>1</v>
      </c>
      <c r="K17" s="42" t="s">
        <v>174</v>
      </c>
      <c r="L17" s="43">
        <v>1</v>
      </c>
      <c r="M17" s="42" t="s">
        <v>174</v>
      </c>
      <c r="N17" s="43">
        <v>1</v>
      </c>
      <c r="O17" s="42" t="s">
        <v>174</v>
      </c>
      <c r="P17" s="43">
        <v>1</v>
      </c>
      <c r="R17" s="45"/>
      <c r="S17" s="11"/>
      <c r="T17" s="42" t="s">
        <v>112</v>
      </c>
      <c r="U17" s="43">
        <f>IF(T17=0,,(IF(T17='Scaling system'!$F$3,0,(IF(T17='Scaling system'!$F$4,-1,IF(T17='Scaling system'!$F$5,-2,IF(T17='Scaling system'!$F$6,-3)))))))</f>
        <v>0</v>
      </c>
      <c r="V17" s="42"/>
      <c r="W17" s="43"/>
      <c r="X17" s="42"/>
      <c r="Y17" s="43"/>
      <c r="Z17" s="42"/>
      <c r="AA17" s="43"/>
      <c r="AB17" s="42" t="s">
        <v>175</v>
      </c>
      <c r="AC17" s="43">
        <v>-1</v>
      </c>
      <c r="AF17" s="42" t="s">
        <v>176</v>
      </c>
      <c r="AG17" s="43">
        <v>0</v>
      </c>
      <c r="AH17" s="42" t="s">
        <v>176</v>
      </c>
      <c r="AI17" s="43">
        <v>0</v>
      </c>
      <c r="AJ17" s="42" t="s">
        <v>177</v>
      </c>
      <c r="AK17" s="43">
        <v>-1</v>
      </c>
      <c r="AM17" s="42" t="s">
        <v>178</v>
      </c>
      <c r="AN17" s="43">
        <v>0</v>
      </c>
      <c r="AO17" s="42" t="s">
        <v>179</v>
      </c>
      <c r="AP17" s="43">
        <v>2</v>
      </c>
      <c r="AR17" s="11"/>
      <c r="AS17" s="11"/>
      <c r="AT17" s="11"/>
      <c r="AU17" s="11"/>
      <c r="AV17" s="11">
        <f t="shared" si="0"/>
        <v>5</v>
      </c>
      <c r="AW17" s="11">
        <f t="shared" si="1"/>
        <v>0</v>
      </c>
      <c r="AX17" s="11">
        <f t="shared" si="2"/>
        <v>-1</v>
      </c>
      <c r="AY17" s="11">
        <f t="shared" si="3"/>
        <v>-1</v>
      </c>
      <c r="AZ17" s="11">
        <f t="shared" si="7"/>
        <v>2</v>
      </c>
      <c r="BA17" s="6">
        <f t="shared" si="8"/>
        <v>5</v>
      </c>
      <c r="BC17" s="47" t="s">
        <v>107</v>
      </c>
      <c r="BD17" s="41" t="s">
        <v>180</v>
      </c>
    </row>
    <row r="18" spans="1:56" ht="118.5" customHeight="1" x14ac:dyDescent="0.25">
      <c r="A18" s="141"/>
      <c r="B18" s="120"/>
      <c r="C18" s="41" t="s">
        <v>181</v>
      </c>
      <c r="D18" s="41" t="s">
        <v>182</v>
      </c>
      <c r="E18" s="86">
        <f t="shared" si="6"/>
        <v>-19</v>
      </c>
      <c r="G18" s="42" t="s">
        <v>183</v>
      </c>
      <c r="H18" s="43">
        <v>-2</v>
      </c>
      <c r="I18" s="42" t="s">
        <v>184</v>
      </c>
      <c r="J18" s="43">
        <v>-1</v>
      </c>
      <c r="K18" s="42" t="s">
        <v>184</v>
      </c>
      <c r="L18" s="43">
        <v>-1</v>
      </c>
      <c r="M18" s="42" t="s">
        <v>184</v>
      </c>
      <c r="N18" s="43">
        <v>-1</v>
      </c>
      <c r="O18" s="42" t="s">
        <v>185</v>
      </c>
      <c r="P18" s="43">
        <v>1</v>
      </c>
      <c r="R18" s="45"/>
      <c r="S18" s="11"/>
      <c r="T18" s="42" t="s">
        <v>104</v>
      </c>
      <c r="U18" s="43">
        <f>IF(T18=0,,(IF(T18='Scaling system'!$F$3,0,(IF(T18='Scaling system'!$F$4,-1,IF(T18='Scaling system'!$F$5,-2,IF(T18='Scaling system'!$F$6,-3)))))))</f>
        <v>-1</v>
      </c>
      <c r="V18" s="42"/>
      <c r="W18" s="43"/>
      <c r="X18" s="42"/>
      <c r="Y18" s="43"/>
      <c r="Z18" s="42"/>
      <c r="AA18" s="43"/>
      <c r="AB18" s="42" t="s">
        <v>186</v>
      </c>
      <c r="AC18" s="43">
        <v>-3</v>
      </c>
      <c r="AF18" s="42" t="s">
        <v>187</v>
      </c>
      <c r="AG18" s="43">
        <v>-2</v>
      </c>
      <c r="AH18" s="42" t="s">
        <v>188</v>
      </c>
      <c r="AI18" s="43">
        <v>-3</v>
      </c>
      <c r="AJ18" s="42" t="s">
        <v>189</v>
      </c>
      <c r="AK18" s="43">
        <v>-2</v>
      </c>
      <c r="AM18" s="42" t="s">
        <v>190</v>
      </c>
      <c r="AN18" s="43">
        <v>-2</v>
      </c>
      <c r="AO18" s="42" t="s">
        <v>191</v>
      </c>
      <c r="AP18" s="43">
        <v>-2</v>
      </c>
      <c r="AR18" s="11"/>
      <c r="AS18" s="11"/>
      <c r="AT18" s="11"/>
      <c r="AU18" s="11"/>
      <c r="AV18" s="11">
        <f t="shared" si="0"/>
        <v>-4</v>
      </c>
      <c r="AW18" s="11">
        <f t="shared" si="1"/>
        <v>0</v>
      </c>
      <c r="AX18" s="11">
        <f t="shared" si="2"/>
        <v>-4</v>
      </c>
      <c r="AY18" s="11">
        <f t="shared" si="3"/>
        <v>-7</v>
      </c>
      <c r="AZ18" s="11">
        <f t="shared" si="7"/>
        <v>-4</v>
      </c>
      <c r="BA18" s="6">
        <f t="shared" si="8"/>
        <v>-19</v>
      </c>
      <c r="BC18" s="65" t="s">
        <v>116</v>
      </c>
      <c r="BD18" s="41" t="s">
        <v>192</v>
      </c>
    </row>
    <row r="19" spans="1:56" ht="89.25" x14ac:dyDescent="0.25">
      <c r="A19" s="141"/>
      <c r="B19" s="119" t="s">
        <v>193</v>
      </c>
      <c r="C19" s="41" t="s">
        <v>194</v>
      </c>
      <c r="D19" s="41" t="s">
        <v>195</v>
      </c>
      <c r="E19" s="86">
        <f t="shared" si="6"/>
        <v>4</v>
      </c>
      <c r="G19" s="42" t="s">
        <v>101</v>
      </c>
      <c r="H19" s="43">
        <v>0</v>
      </c>
      <c r="I19" s="42" t="s">
        <v>134</v>
      </c>
      <c r="J19" s="43">
        <v>1</v>
      </c>
      <c r="K19" s="42" t="s">
        <v>101</v>
      </c>
      <c r="L19" s="43">
        <v>0</v>
      </c>
      <c r="M19" s="42" t="s">
        <v>196</v>
      </c>
      <c r="N19" s="43">
        <v>2</v>
      </c>
      <c r="O19" s="42" t="s">
        <v>101</v>
      </c>
      <c r="P19" s="43">
        <v>0</v>
      </c>
      <c r="R19" s="45"/>
      <c r="S19" s="11"/>
      <c r="T19" s="42" t="s">
        <v>104</v>
      </c>
      <c r="U19" s="43">
        <f>IF(T19=0,,(IF(T19='Scaling system'!$F$3,0,(IF(T19='Scaling system'!$F$4,-1,IF(T19='Scaling system'!$F$5,-2,IF(T19='Scaling system'!$F$6,-3)))))))</f>
        <v>-1</v>
      </c>
      <c r="V19" s="42"/>
      <c r="W19" s="43"/>
      <c r="X19" s="42"/>
      <c r="Y19" s="43"/>
      <c r="Z19" s="42"/>
      <c r="AA19" s="43"/>
      <c r="AB19" s="42" t="s">
        <v>197</v>
      </c>
      <c r="AC19" s="43">
        <v>1</v>
      </c>
      <c r="AF19" s="42" t="s">
        <v>198</v>
      </c>
      <c r="AG19" s="43">
        <v>-1</v>
      </c>
      <c r="AH19" s="42" t="s">
        <v>199</v>
      </c>
      <c r="AI19" s="43">
        <v>0</v>
      </c>
      <c r="AJ19" s="42" t="s">
        <v>200</v>
      </c>
      <c r="AK19" s="43">
        <v>0</v>
      </c>
      <c r="AM19" s="42" t="s">
        <v>201</v>
      </c>
      <c r="AN19" s="43">
        <v>1</v>
      </c>
      <c r="AO19" s="42" t="s">
        <v>202</v>
      </c>
      <c r="AP19" s="43">
        <v>1</v>
      </c>
      <c r="AR19" s="11"/>
      <c r="AS19" s="11"/>
      <c r="AT19" s="11"/>
      <c r="AU19" s="11"/>
      <c r="AV19" s="11">
        <f t="shared" si="0"/>
        <v>3</v>
      </c>
      <c r="AW19" s="11">
        <f t="shared" si="1"/>
        <v>0</v>
      </c>
      <c r="AX19" s="11">
        <f t="shared" si="2"/>
        <v>0</v>
      </c>
      <c r="AY19" s="11">
        <f t="shared" si="3"/>
        <v>-1</v>
      </c>
      <c r="AZ19" s="11">
        <f t="shared" si="7"/>
        <v>2</v>
      </c>
      <c r="BA19" s="6">
        <f t="shared" si="8"/>
        <v>4</v>
      </c>
      <c r="BC19" s="47" t="s">
        <v>107</v>
      </c>
      <c r="BD19" s="41" t="s">
        <v>108</v>
      </c>
    </row>
    <row r="20" spans="1:56" ht="63.75" x14ac:dyDescent="0.25">
      <c r="A20" s="142"/>
      <c r="B20" s="120"/>
      <c r="C20" s="41" t="s">
        <v>203</v>
      </c>
      <c r="D20" s="41" t="s">
        <v>204</v>
      </c>
      <c r="E20" s="86">
        <f t="shared" si="6"/>
        <v>7</v>
      </c>
      <c r="G20" s="42" t="s">
        <v>205</v>
      </c>
      <c r="H20" s="43">
        <v>1</v>
      </c>
      <c r="I20" s="42" t="s">
        <v>134</v>
      </c>
      <c r="J20" s="43">
        <v>1</v>
      </c>
      <c r="K20" s="42" t="s">
        <v>101</v>
      </c>
      <c r="L20" s="43">
        <v>0</v>
      </c>
      <c r="M20" s="42" t="s">
        <v>196</v>
      </c>
      <c r="N20" s="43">
        <v>2</v>
      </c>
      <c r="O20" s="42" t="s">
        <v>101</v>
      </c>
      <c r="P20" s="43">
        <v>0</v>
      </c>
      <c r="R20" s="45"/>
      <c r="S20" s="11"/>
      <c r="T20" s="42" t="s">
        <v>112</v>
      </c>
      <c r="U20" s="43">
        <f>IF(T20=0,,(IF(T20='Scaling system'!$F$3,0,(IF(T20='Scaling system'!$F$4,-1,IF(T20='Scaling system'!$F$5,-2,IF(T20='Scaling system'!$F$6,-3)))))))</f>
        <v>0</v>
      </c>
      <c r="V20" s="42"/>
      <c r="W20" s="43"/>
      <c r="X20" s="42"/>
      <c r="Y20" s="43"/>
      <c r="Z20" s="42"/>
      <c r="AA20" s="43"/>
      <c r="AB20" s="42" t="s">
        <v>206</v>
      </c>
      <c r="AC20" s="43">
        <v>2</v>
      </c>
      <c r="AF20" s="42" t="s">
        <v>207</v>
      </c>
      <c r="AG20" s="43">
        <v>0</v>
      </c>
      <c r="AH20" s="42" t="s">
        <v>208</v>
      </c>
      <c r="AI20" s="43">
        <v>-1</v>
      </c>
      <c r="AJ20" s="42" t="s">
        <v>200</v>
      </c>
      <c r="AK20" s="43">
        <v>0</v>
      </c>
      <c r="AM20" s="42" t="s">
        <v>209</v>
      </c>
      <c r="AN20" s="43">
        <v>1</v>
      </c>
      <c r="AO20" s="42" t="s">
        <v>202</v>
      </c>
      <c r="AP20" s="43">
        <v>1</v>
      </c>
      <c r="AR20" s="11"/>
      <c r="AS20" s="11"/>
      <c r="AT20" s="11"/>
      <c r="AU20" s="11"/>
      <c r="AV20" s="11">
        <f t="shared" si="0"/>
        <v>4</v>
      </c>
      <c r="AW20" s="11">
        <f t="shared" si="1"/>
        <v>0</v>
      </c>
      <c r="AX20" s="11">
        <f t="shared" si="2"/>
        <v>2</v>
      </c>
      <c r="AY20" s="11">
        <f t="shared" si="3"/>
        <v>-1</v>
      </c>
      <c r="AZ20" s="11">
        <f t="shared" si="7"/>
        <v>2</v>
      </c>
      <c r="BA20" s="6">
        <f t="shared" si="8"/>
        <v>7</v>
      </c>
      <c r="BC20" s="47" t="s">
        <v>107</v>
      </c>
      <c r="BD20" s="41" t="s">
        <v>130</v>
      </c>
    </row>
    <row r="21" spans="1:56" ht="38.25" x14ac:dyDescent="0.25">
      <c r="A21" s="145" t="s">
        <v>210</v>
      </c>
      <c r="B21" s="85" t="s">
        <v>211</v>
      </c>
      <c r="C21" s="41" t="s">
        <v>212</v>
      </c>
      <c r="D21" s="41" t="s">
        <v>213</v>
      </c>
      <c r="E21" s="86">
        <f t="shared" si="6"/>
        <v>1</v>
      </c>
      <c r="G21" s="42" t="s">
        <v>214</v>
      </c>
      <c r="H21" s="43">
        <v>1</v>
      </c>
      <c r="I21" s="42" t="s">
        <v>215</v>
      </c>
      <c r="J21" s="43">
        <v>1</v>
      </c>
      <c r="K21" s="42" t="s">
        <v>101</v>
      </c>
      <c r="L21" s="43">
        <v>0</v>
      </c>
      <c r="M21" s="42" t="s">
        <v>101</v>
      </c>
      <c r="N21" s="43">
        <v>0</v>
      </c>
      <c r="O21" s="42" t="s">
        <v>101</v>
      </c>
      <c r="P21" s="43">
        <v>0</v>
      </c>
      <c r="R21" s="42"/>
      <c r="S21" s="11"/>
      <c r="T21" s="42" t="s">
        <v>112</v>
      </c>
      <c r="U21" s="43">
        <f>IF(T21=0,,(IF(T21='Scaling system'!$F$3,0,(IF(T21='Scaling system'!$F$4,-1,IF(T21='Scaling system'!$F$5,-2,IF(T21='Scaling system'!$F$6,-3)))))))</f>
        <v>0</v>
      </c>
      <c r="V21" s="42"/>
      <c r="W21" s="43"/>
      <c r="X21" s="42"/>
      <c r="Y21" s="43"/>
      <c r="Z21" s="42"/>
      <c r="AA21" s="43"/>
      <c r="AB21" s="42" t="s">
        <v>206</v>
      </c>
      <c r="AC21" s="43">
        <v>2</v>
      </c>
      <c r="AF21" s="42" t="s">
        <v>216</v>
      </c>
      <c r="AG21" s="43">
        <v>-1</v>
      </c>
      <c r="AH21" s="42" t="s">
        <v>217</v>
      </c>
      <c r="AI21" s="43">
        <v>-2</v>
      </c>
      <c r="AJ21" s="42" t="s">
        <v>200</v>
      </c>
      <c r="AK21" s="43">
        <v>0</v>
      </c>
      <c r="AM21" s="42" t="s">
        <v>200</v>
      </c>
      <c r="AN21" s="43">
        <v>0</v>
      </c>
      <c r="AO21" s="42" t="s">
        <v>200</v>
      </c>
      <c r="AP21" s="43">
        <v>0</v>
      </c>
      <c r="AR21" s="11"/>
      <c r="AS21" s="11"/>
      <c r="AT21" s="11"/>
      <c r="AU21" s="11"/>
      <c r="AV21" s="11">
        <f t="shared" si="0"/>
        <v>2</v>
      </c>
      <c r="AW21" s="11">
        <f t="shared" si="1"/>
        <v>0</v>
      </c>
      <c r="AX21" s="11">
        <f t="shared" si="2"/>
        <v>2</v>
      </c>
      <c r="AY21" s="11">
        <f t="shared" si="3"/>
        <v>-3</v>
      </c>
      <c r="AZ21" s="11">
        <f t="shared" si="7"/>
        <v>0</v>
      </c>
      <c r="BA21" s="6">
        <f t="shared" si="8"/>
        <v>1</v>
      </c>
      <c r="BC21" s="47" t="s">
        <v>107</v>
      </c>
      <c r="BD21" s="41" t="s">
        <v>130</v>
      </c>
    </row>
    <row r="22" spans="1:56" ht="51" x14ac:dyDescent="0.25">
      <c r="A22" s="146"/>
      <c r="B22" s="143" t="s">
        <v>218</v>
      </c>
      <c r="C22" s="41" t="s">
        <v>219</v>
      </c>
      <c r="D22" s="41" t="s">
        <v>220</v>
      </c>
      <c r="E22" s="86">
        <f t="shared" si="6"/>
        <v>3</v>
      </c>
      <c r="G22" s="42" t="s">
        <v>221</v>
      </c>
      <c r="H22" s="43">
        <v>1</v>
      </c>
      <c r="I22" s="42" t="s">
        <v>200</v>
      </c>
      <c r="J22" s="43">
        <v>0</v>
      </c>
      <c r="K22" s="42" t="s">
        <v>200</v>
      </c>
      <c r="L22" s="43">
        <v>0</v>
      </c>
      <c r="M22" s="42" t="s">
        <v>222</v>
      </c>
      <c r="N22" s="43">
        <v>0</v>
      </c>
      <c r="O22" s="42" t="s">
        <v>221</v>
      </c>
      <c r="P22" s="43">
        <v>1</v>
      </c>
      <c r="R22" s="42"/>
      <c r="S22" s="11"/>
      <c r="T22" s="42" t="s">
        <v>104</v>
      </c>
      <c r="U22" s="43">
        <f>IF(T22=0,,(IF(T22='Scaling system'!$F$3,0,(IF(T22='Scaling system'!$F$4,-1,IF(T22='Scaling system'!$F$5,-2,IF(T22='Scaling system'!$F$6,-3)))))))</f>
        <v>-1</v>
      </c>
      <c r="V22" s="42"/>
      <c r="W22" s="43"/>
      <c r="X22" s="42"/>
      <c r="Y22" s="43"/>
      <c r="Z22" s="42"/>
      <c r="AA22" s="43"/>
      <c r="AB22" s="42" t="s">
        <v>197</v>
      </c>
      <c r="AC22" s="43">
        <v>1</v>
      </c>
      <c r="AF22" s="42" t="s">
        <v>197</v>
      </c>
      <c r="AG22" s="43">
        <v>0</v>
      </c>
      <c r="AH22" s="42" t="s">
        <v>197</v>
      </c>
      <c r="AI22" s="43">
        <v>0</v>
      </c>
      <c r="AJ22" s="42" t="s">
        <v>223</v>
      </c>
      <c r="AK22" s="43">
        <v>0</v>
      </c>
      <c r="AM22" s="42" t="s">
        <v>200</v>
      </c>
      <c r="AN22" s="43">
        <v>0</v>
      </c>
      <c r="AO22" s="42" t="s">
        <v>202</v>
      </c>
      <c r="AP22" s="43">
        <v>1</v>
      </c>
      <c r="AR22" s="11"/>
      <c r="AS22" s="11"/>
      <c r="AT22" s="11"/>
      <c r="AU22" s="11"/>
      <c r="AV22" s="11">
        <f t="shared" si="0"/>
        <v>2</v>
      </c>
      <c r="AW22" s="11">
        <f t="shared" si="1"/>
        <v>0</v>
      </c>
      <c r="AX22" s="11">
        <f t="shared" si="2"/>
        <v>0</v>
      </c>
      <c r="AY22" s="11">
        <f t="shared" si="3"/>
        <v>0</v>
      </c>
      <c r="AZ22" s="11">
        <f t="shared" si="7"/>
        <v>1</v>
      </c>
      <c r="BA22" s="6">
        <f t="shared" si="8"/>
        <v>3</v>
      </c>
      <c r="BC22" s="47" t="s">
        <v>107</v>
      </c>
      <c r="BD22" s="41" t="s">
        <v>130</v>
      </c>
    </row>
    <row r="23" spans="1:56" ht="76.5" x14ac:dyDescent="0.25">
      <c r="A23" s="147"/>
      <c r="B23" s="144"/>
      <c r="C23" s="41" t="s">
        <v>224</v>
      </c>
      <c r="D23" s="41" t="s">
        <v>225</v>
      </c>
      <c r="E23" s="86">
        <f t="shared" si="6"/>
        <v>-2</v>
      </c>
      <c r="G23" s="42" t="s">
        <v>226</v>
      </c>
      <c r="H23" s="43">
        <v>1</v>
      </c>
      <c r="I23" s="42" t="s">
        <v>200</v>
      </c>
      <c r="J23" s="43">
        <v>0</v>
      </c>
      <c r="K23" s="42" t="s">
        <v>200</v>
      </c>
      <c r="L23" s="43">
        <v>0</v>
      </c>
      <c r="M23" s="42" t="s">
        <v>227</v>
      </c>
      <c r="N23" s="43">
        <v>0</v>
      </c>
      <c r="O23" s="42" t="s">
        <v>221</v>
      </c>
      <c r="P23" s="43">
        <v>1</v>
      </c>
      <c r="R23" s="42"/>
      <c r="S23" s="11"/>
      <c r="T23" s="42" t="s">
        <v>166</v>
      </c>
      <c r="U23" s="43">
        <f>IF(T23=0,,(IF(T23='Scaling system'!$F$3,0,(IF(T23='Scaling system'!$F$4,-1,IF(T23='Scaling system'!$F$5,-2,IF(T23='Scaling system'!$F$6,-3)))))))</f>
        <v>-2</v>
      </c>
      <c r="V23" s="42"/>
      <c r="W23" s="43"/>
      <c r="X23" s="42"/>
      <c r="Y23" s="43"/>
      <c r="Z23" s="42"/>
      <c r="AA23" s="43"/>
      <c r="AB23" s="42" t="s">
        <v>228</v>
      </c>
      <c r="AC23" s="54"/>
      <c r="AF23" s="42" t="s">
        <v>229</v>
      </c>
      <c r="AG23" s="43">
        <v>-2</v>
      </c>
      <c r="AH23" s="42" t="s">
        <v>217</v>
      </c>
      <c r="AI23" s="43">
        <v>-1</v>
      </c>
      <c r="AJ23" s="42" t="s">
        <v>200</v>
      </c>
      <c r="AK23" s="43">
        <v>0</v>
      </c>
      <c r="AM23" s="42" t="s">
        <v>200</v>
      </c>
      <c r="AN23" s="43">
        <v>0</v>
      </c>
      <c r="AO23" s="42" t="s">
        <v>202</v>
      </c>
      <c r="AP23" s="43">
        <v>1</v>
      </c>
      <c r="AR23" s="11"/>
      <c r="AS23" s="11"/>
      <c r="AT23" s="11"/>
      <c r="AU23" s="11"/>
      <c r="AV23" s="11">
        <f t="shared" si="0"/>
        <v>2</v>
      </c>
      <c r="AW23" s="11">
        <f t="shared" si="1"/>
        <v>0</v>
      </c>
      <c r="AX23" s="11">
        <f t="shared" si="2"/>
        <v>-2</v>
      </c>
      <c r="AY23" s="11">
        <f t="shared" si="3"/>
        <v>-3</v>
      </c>
      <c r="AZ23" s="11">
        <f t="shared" si="7"/>
        <v>1</v>
      </c>
      <c r="BA23" s="6">
        <f t="shared" si="8"/>
        <v>-2</v>
      </c>
      <c r="BC23" s="65" t="s">
        <v>116</v>
      </c>
      <c r="BD23" s="41" t="s">
        <v>230</v>
      </c>
    </row>
    <row r="24" spans="1:56" ht="76.5" x14ac:dyDescent="0.25">
      <c r="A24" s="148" t="s">
        <v>895</v>
      </c>
      <c r="B24" s="121" t="s">
        <v>894</v>
      </c>
      <c r="C24" s="41" t="s">
        <v>231</v>
      </c>
      <c r="D24" s="41" t="s">
        <v>232</v>
      </c>
      <c r="E24" s="86">
        <f t="shared" si="6"/>
        <v>1</v>
      </c>
      <c r="G24" s="42" t="s">
        <v>233</v>
      </c>
      <c r="H24" s="43">
        <v>1</v>
      </c>
      <c r="I24" s="42" t="s">
        <v>200</v>
      </c>
      <c r="J24" s="43">
        <v>0</v>
      </c>
      <c r="K24" s="42" t="s">
        <v>200</v>
      </c>
      <c r="L24" s="43">
        <v>0</v>
      </c>
      <c r="M24" s="42" t="s">
        <v>227</v>
      </c>
      <c r="N24" s="43">
        <v>0</v>
      </c>
      <c r="O24" s="42" t="s">
        <v>234</v>
      </c>
      <c r="P24" s="43">
        <v>1</v>
      </c>
      <c r="R24" s="42"/>
      <c r="S24" s="11"/>
      <c r="T24" s="42" t="s">
        <v>104</v>
      </c>
      <c r="U24" s="43">
        <f>IF(T24=0,,(IF(T24='Scaling system'!$F$3,0,(IF(T24='Scaling system'!$F$4,-1,IF(T24='Scaling system'!$F$5,-2,IF(T24='Scaling system'!$F$6,-3)))))))</f>
        <v>-1</v>
      </c>
      <c r="V24" s="42"/>
      <c r="W24" s="43"/>
      <c r="X24" s="42"/>
      <c r="Y24" s="43"/>
      <c r="Z24" s="42"/>
      <c r="AA24" s="43"/>
      <c r="AB24" s="42" t="s">
        <v>206</v>
      </c>
      <c r="AC24" s="43">
        <v>2</v>
      </c>
      <c r="AF24" s="42" t="s">
        <v>235</v>
      </c>
      <c r="AG24" s="43">
        <v>-2</v>
      </c>
      <c r="AH24" s="42" t="s">
        <v>236</v>
      </c>
      <c r="AI24" s="43">
        <v>-2</v>
      </c>
      <c r="AJ24" s="42" t="s">
        <v>200</v>
      </c>
      <c r="AK24" s="43">
        <v>0</v>
      </c>
      <c r="AM24" s="42" t="s">
        <v>202</v>
      </c>
      <c r="AN24" s="43">
        <v>1</v>
      </c>
      <c r="AO24" s="42" t="s">
        <v>202</v>
      </c>
      <c r="AP24" s="43">
        <v>1</v>
      </c>
      <c r="AR24" s="11"/>
      <c r="AS24" s="11"/>
      <c r="AT24" s="11"/>
      <c r="AU24" s="11"/>
      <c r="AV24" s="11">
        <f t="shared" si="0"/>
        <v>2</v>
      </c>
      <c r="AW24" s="11">
        <f t="shared" si="1"/>
        <v>0</v>
      </c>
      <c r="AX24" s="11">
        <f t="shared" si="2"/>
        <v>1</v>
      </c>
      <c r="AY24" s="11">
        <f t="shared" si="3"/>
        <v>-4</v>
      </c>
      <c r="AZ24" s="11">
        <f t="shared" si="7"/>
        <v>2</v>
      </c>
      <c r="BA24" s="6">
        <f t="shared" si="8"/>
        <v>1</v>
      </c>
      <c r="BC24" s="47" t="s">
        <v>107</v>
      </c>
      <c r="BD24" s="41" t="s">
        <v>130</v>
      </c>
    </row>
    <row r="25" spans="1:56" ht="89.25" x14ac:dyDescent="0.25">
      <c r="A25" s="149"/>
      <c r="B25" s="120"/>
      <c r="C25" s="41" t="s">
        <v>237</v>
      </c>
      <c r="D25" s="41" t="s">
        <v>238</v>
      </c>
      <c r="E25" s="86">
        <f t="shared" si="6"/>
        <v>5</v>
      </c>
      <c r="G25" s="42" t="s">
        <v>239</v>
      </c>
      <c r="H25" s="43">
        <v>2</v>
      </c>
      <c r="I25" s="42" t="s">
        <v>240</v>
      </c>
      <c r="J25" s="43">
        <v>1</v>
      </c>
      <c r="K25" s="42" t="s">
        <v>241</v>
      </c>
      <c r="L25" s="43">
        <v>2</v>
      </c>
      <c r="M25" s="42" t="s">
        <v>242</v>
      </c>
      <c r="N25" s="43">
        <v>1</v>
      </c>
      <c r="O25" s="42" t="s">
        <v>243</v>
      </c>
      <c r="P25" s="43">
        <v>1</v>
      </c>
      <c r="R25" s="42"/>
      <c r="S25" s="11"/>
      <c r="T25" s="42" t="s">
        <v>166</v>
      </c>
      <c r="U25" s="43">
        <f>IF(T25=0,,(IF(T25='Scaling system'!$F$3,0,(IF(T25='Scaling system'!$F$4,-1,IF(T25='Scaling system'!$F$5,-2,IF(T25='Scaling system'!$F$6,-3)))))))</f>
        <v>-2</v>
      </c>
      <c r="V25" s="42"/>
      <c r="W25" s="43"/>
      <c r="X25" s="42"/>
      <c r="Y25" s="43"/>
      <c r="Z25" s="42"/>
      <c r="AA25" s="43"/>
      <c r="AB25" s="42" t="s">
        <v>244</v>
      </c>
      <c r="AC25" s="43">
        <v>-1</v>
      </c>
      <c r="AF25" s="42" t="s">
        <v>245</v>
      </c>
      <c r="AG25" s="43">
        <v>0</v>
      </c>
      <c r="AH25" s="42" t="s">
        <v>246</v>
      </c>
      <c r="AI25" s="43">
        <v>-2</v>
      </c>
      <c r="AJ25" s="42" t="s">
        <v>247</v>
      </c>
      <c r="AK25" s="43">
        <v>0</v>
      </c>
      <c r="AM25" s="42" t="s">
        <v>248</v>
      </c>
      <c r="AN25" s="43">
        <v>1</v>
      </c>
      <c r="AO25" s="42" t="s">
        <v>249</v>
      </c>
      <c r="AP25" s="43">
        <v>2</v>
      </c>
      <c r="AR25" s="11"/>
      <c r="AS25" s="11"/>
      <c r="AT25" s="11"/>
      <c r="AU25" s="11"/>
      <c r="AV25" s="11">
        <f t="shared" si="0"/>
        <v>7</v>
      </c>
      <c r="AW25" s="11">
        <f t="shared" si="1"/>
        <v>0</v>
      </c>
      <c r="AX25" s="11">
        <f t="shared" si="2"/>
        <v>-3</v>
      </c>
      <c r="AY25" s="11">
        <f t="shared" si="3"/>
        <v>-2</v>
      </c>
      <c r="AZ25" s="11">
        <f t="shared" si="7"/>
        <v>3</v>
      </c>
      <c r="BA25" s="6">
        <f t="shared" si="8"/>
        <v>5</v>
      </c>
      <c r="BC25" s="47" t="s">
        <v>107</v>
      </c>
      <c r="BD25" s="41" t="s">
        <v>130</v>
      </c>
    </row>
    <row r="26" spans="1:56" ht="38.25" x14ac:dyDescent="0.25">
      <c r="A26" s="149"/>
      <c r="B26" s="119" t="s">
        <v>250</v>
      </c>
      <c r="C26" s="41" t="s">
        <v>251</v>
      </c>
      <c r="D26" s="41" t="s">
        <v>252</v>
      </c>
      <c r="E26" s="86">
        <f t="shared" si="6"/>
        <v>6</v>
      </c>
      <c r="G26" s="42" t="s">
        <v>253</v>
      </c>
      <c r="H26" s="43">
        <v>1</v>
      </c>
      <c r="I26" s="42" t="s">
        <v>254</v>
      </c>
      <c r="J26" s="43">
        <v>1</v>
      </c>
      <c r="K26" s="42" t="s">
        <v>200</v>
      </c>
      <c r="L26" s="43">
        <v>0</v>
      </c>
      <c r="M26" s="42" t="s">
        <v>200</v>
      </c>
      <c r="N26" s="43">
        <v>0</v>
      </c>
      <c r="O26" s="42" t="s">
        <v>255</v>
      </c>
      <c r="P26" s="43">
        <v>1</v>
      </c>
      <c r="R26" s="42"/>
      <c r="S26" s="11"/>
      <c r="T26" s="42" t="s">
        <v>112</v>
      </c>
      <c r="U26" s="43">
        <f>IF(T26=0,,(IF(T26='Scaling system'!$F$3,0,(IF(T26='Scaling system'!$F$4,-1,IF(T26='Scaling system'!$F$5,-2,IF(T26='Scaling system'!$F$6,-3)))))))</f>
        <v>0</v>
      </c>
      <c r="V26" s="42"/>
      <c r="W26" s="43"/>
      <c r="X26" s="42"/>
      <c r="Y26" s="43"/>
      <c r="Z26" s="42"/>
      <c r="AA26" s="43"/>
      <c r="AB26" s="42" t="s">
        <v>206</v>
      </c>
      <c r="AC26" s="43">
        <v>2</v>
      </c>
      <c r="AF26" s="42" t="s">
        <v>256</v>
      </c>
      <c r="AG26" s="43">
        <v>0</v>
      </c>
      <c r="AH26" s="42" t="s">
        <v>199</v>
      </c>
      <c r="AI26" s="43">
        <v>0</v>
      </c>
      <c r="AJ26" s="42" t="s">
        <v>257</v>
      </c>
      <c r="AK26" s="43">
        <v>-1</v>
      </c>
      <c r="AM26" s="42" t="s">
        <v>202</v>
      </c>
      <c r="AN26" s="43">
        <v>1</v>
      </c>
      <c r="AO26" s="42" t="s">
        <v>202</v>
      </c>
      <c r="AP26" s="43">
        <v>1</v>
      </c>
      <c r="AR26" s="11"/>
      <c r="AS26" s="11"/>
      <c r="AT26" s="11"/>
      <c r="AU26" s="11"/>
      <c r="AV26" s="11">
        <f t="shared" si="0"/>
        <v>3</v>
      </c>
      <c r="AW26" s="11">
        <f t="shared" si="1"/>
        <v>0</v>
      </c>
      <c r="AX26" s="11">
        <f t="shared" si="2"/>
        <v>2</v>
      </c>
      <c r="AY26" s="11">
        <f t="shared" si="3"/>
        <v>-1</v>
      </c>
      <c r="AZ26" s="11">
        <f t="shared" si="7"/>
        <v>2</v>
      </c>
      <c r="BA26" s="6">
        <f t="shared" si="8"/>
        <v>6</v>
      </c>
      <c r="BC26" s="47" t="s">
        <v>107</v>
      </c>
      <c r="BD26" s="41" t="s">
        <v>130</v>
      </c>
    </row>
    <row r="27" spans="1:56" ht="114.75" x14ac:dyDescent="0.25">
      <c r="A27" s="149"/>
      <c r="B27" s="121"/>
      <c r="C27" s="41" t="s">
        <v>258</v>
      </c>
      <c r="D27" s="41" t="s">
        <v>259</v>
      </c>
      <c r="E27" s="86">
        <f t="shared" si="6"/>
        <v>-2</v>
      </c>
      <c r="G27" s="42" t="s">
        <v>260</v>
      </c>
      <c r="H27" s="43">
        <v>1</v>
      </c>
      <c r="I27" s="42" t="s">
        <v>261</v>
      </c>
      <c r="J27" s="43">
        <v>1</v>
      </c>
      <c r="K27" s="42" t="s">
        <v>262</v>
      </c>
      <c r="L27" s="43">
        <v>2</v>
      </c>
      <c r="M27" s="42" t="s">
        <v>263</v>
      </c>
      <c r="N27" s="43">
        <v>1</v>
      </c>
      <c r="O27" s="42" t="s">
        <v>264</v>
      </c>
      <c r="P27" s="43">
        <v>1</v>
      </c>
      <c r="R27" s="42"/>
      <c r="S27" s="11"/>
      <c r="T27" s="42" t="s">
        <v>166</v>
      </c>
      <c r="U27" s="43">
        <f>IF(T27=0,,(IF(T27='Scaling system'!$F$3,0,(IF(T27='Scaling system'!$F$4,-1,IF(T27='Scaling system'!$F$5,-2,IF(T27='Scaling system'!$F$6,-3)))))))</f>
        <v>-2</v>
      </c>
      <c r="V27" s="42"/>
      <c r="W27" s="43"/>
      <c r="X27" s="42"/>
      <c r="Y27" s="43"/>
      <c r="Z27" s="42"/>
      <c r="AA27" s="43"/>
      <c r="AB27" s="42" t="s">
        <v>265</v>
      </c>
      <c r="AC27" s="43">
        <v>-2</v>
      </c>
      <c r="AF27" s="42" t="s">
        <v>266</v>
      </c>
      <c r="AG27" s="43">
        <v>0</v>
      </c>
      <c r="AH27" s="42" t="s">
        <v>267</v>
      </c>
      <c r="AI27" s="43">
        <v>-3</v>
      </c>
      <c r="AJ27" s="42" t="s">
        <v>200</v>
      </c>
      <c r="AK27" s="43">
        <v>0</v>
      </c>
      <c r="AM27" s="42" t="s">
        <v>268</v>
      </c>
      <c r="AN27" s="43">
        <v>-1</v>
      </c>
      <c r="AO27" s="42" t="s">
        <v>269</v>
      </c>
      <c r="AP27" s="43">
        <v>0</v>
      </c>
      <c r="AR27" s="11"/>
      <c r="AS27" s="11"/>
      <c r="AT27" s="11"/>
      <c r="AU27" s="11"/>
      <c r="AV27" s="11">
        <f t="shared" si="0"/>
        <v>6</v>
      </c>
      <c r="AW27" s="11">
        <f t="shared" si="1"/>
        <v>0</v>
      </c>
      <c r="AX27" s="11">
        <f t="shared" si="2"/>
        <v>-4</v>
      </c>
      <c r="AY27" s="11">
        <f t="shared" si="3"/>
        <v>-3</v>
      </c>
      <c r="AZ27" s="11">
        <f t="shared" si="7"/>
        <v>-1</v>
      </c>
      <c r="BA27" s="6">
        <f t="shared" si="8"/>
        <v>-2</v>
      </c>
      <c r="BC27" s="65" t="s">
        <v>116</v>
      </c>
      <c r="BD27" s="41" t="s">
        <v>270</v>
      </c>
    </row>
    <row r="28" spans="1:56" ht="89.25" x14ac:dyDescent="0.25">
      <c r="A28" s="149"/>
      <c r="B28" s="121"/>
      <c r="C28" s="41" t="s">
        <v>271</v>
      </c>
      <c r="D28" s="41" t="s">
        <v>272</v>
      </c>
      <c r="E28" s="86">
        <f t="shared" si="6"/>
        <v>9</v>
      </c>
      <c r="G28" s="42" t="s">
        <v>273</v>
      </c>
      <c r="H28" s="43">
        <v>1</v>
      </c>
      <c r="I28" s="42" t="s">
        <v>274</v>
      </c>
      <c r="J28" s="43">
        <v>1</v>
      </c>
      <c r="K28" s="42" t="s">
        <v>200</v>
      </c>
      <c r="L28" s="43">
        <v>0</v>
      </c>
      <c r="M28" s="42" t="s">
        <v>275</v>
      </c>
      <c r="N28" s="43">
        <v>1</v>
      </c>
      <c r="O28" s="42" t="s">
        <v>276</v>
      </c>
      <c r="P28" s="43">
        <v>1</v>
      </c>
      <c r="R28" s="42"/>
      <c r="S28" s="11"/>
      <c r="T28" s="42" t="s">
        <v>112</v>
      </c>
      <c r="U28" s="43">
        <f>IF(T28=0,,(IF(T28='Scaling system'!$F$3,0,(IF(T28='Scaling system'!$F$4,-1,IF(T28='Scaling system'!$F$5,-2,IF(T28='Scaling system'!$F$6,-3)))))))</f>
        <v>0</v>
      </c>
      <c r="V28" s="42"/>
      <c r="W28" s="43"/>
      <c r="X28" s="42"/>
      <c r="Y28" s="43"/>
      <c r="Z28" s="42"/>
      <c r="AA28" s="43"/>
      <c r="AB28" s="42" t="s">
        <v>206</v>
      </c>
      <c r="AC28" s="43">
        <v>3</v>
      </c>
      <c r="AF28" s="42" t="s">
        <v>277</v>
      </c>
      <c r="AG28" s="43">
        <v>0</v>
      </c>
      <c r="AH28" s="42" t="s">
        <v>278</v>
      </c>
      <c r="AI28" s="43">
        <v>0</v>
      </c>
      <c r="AJ28" s="42" t="s">
        <v>200</v>
      </c>
      <c r="AK28" s="43">
        <v>0</v>
      </c>
      <c r="AM28" s="42" t="s">
        <v>279</v>
      </c>
      <c r="AN28" s="43">
        <v>1</v>
      </c>
      <c r="AO28" s="42" t="s">
        <v>280</v>
      </c>
      <c r="AP28" s="43">
        <v>1</v>
      </c>
      <c r="AR28" s="11"/>
      <c r="AS28" s="11"/>
      <c r="AT28" s="11"/>
      <c r="AU28" s="11"/>
      <c r="AV28" s="11">
        <f t="shared" si="0"/>
        <v>4</v>
      </c>
      <c r="AW28" s="11">
        <f t="shared" si="1"/>
        <v>0</v>
      </c>
      <c r="AX28" s="11">
        <f t="shared" si="2"/>
        <v>3</v>
      </c>
      <c r="AY28" s="11">
        <f t="shared" si="3"/>
        <v>0</v>
      </c>
      <c r="AZ28" s="11">
        <f t="shared" si="7"/>
        <v>2</v>
      </c>
      <c r="BA28" s="6">
        <f t="shared" si="8"/>
        <v>9</v>
      </c>
      <c r="BC28" s="47" t="s">
        <v>107</v>
      </c>
      <c r="BD28" s="41" t="s">
        <v>130</v>
      </c>
    </row>
    <row r="29" spans="1:56" ht="76.5" x14ac:dyDescent="0.25">
      <c r="A29" s="149"/>
      <c r="B29" s="121"/>
      <c r="C29" s="41" t="s">
        <v>281</v>
      </c>
      <c r="D29" s="41" t="s">
        <v>282</v>
      </c>
      <c r="E29" s="86">
        <f t="shared" si="6"/>
        <v>8</v>
      </c>
      <c r="G29" s="42" t="s">
        <v>283</v>
      </c>
      <c r="H29" s="43">
        <v>0</v>
      </c>
      <c r="I29" s="42" t="s">
        <v>284</v>
      </c>
      <c r="J29" s="43">
        <v>2</v>
      </c>
      <c r="K29" s="42" t="s">
        <v>200</v>
      </c>
      <c r="L29" s="43">
        <v>0</v>
      </c>
      <c r="M29" s="42" t="s">
        <v>200</v>
      </c>
      <c r="N29" s="43">
        <v>0</v>
      </c>
      <c r="O29" s="42" t="s">
        <v>255</v>
      </c>
      <c r="P29" s="43">
        <v>1</v>
      </c>
      <c r="R29" s="42"/>
      <c r="S29" s="11"/>
      <c r="T29" s="42" t="s">
        <v>112</v>
      </c>
      <c r="U29" s="43">
        <f>IF(T29=0,,(IF(T29='Scaling system'!$F$3,0,(IF(T29='Scaling system'!$F$4,-1,IF(T29='Scaling system'!$F$5,-2,IF(T29='Scaling system'!$F$6,-3)))))))</f>
        <v>0</v>
      </c>
      <c r="V29" s="42"/>
      <c r="W29" s="43"/>
      <c r="X29" s="42"/>
      <c r="Y29" s="43"/>
      <c r="Z29" s="42"/>
      <c r="AA29" s="43"/>
      <c r="AB29" s="42" t="s">
        <v>206</v>
      </c>
      <c r="AC29" s="43">
        <v>3</v>
      </c>
      <c r="AF29" s="42" t="s">
        <v>277</v>
      </c>
      <c r="AG29" s="43">
        <v>0</v>
      </c>
      <c r="AH29" s="42" t="s">
        <v>285</v>
      </c>
      <c r="AI29" s="43">
        <v>0</v>
      </c>
      <c r="AJ29" s="42" t="s">
        <v>200</v>
      </c>
      <c r="AK29" s="43">
        <v>0</v>
      </c>
      <c r="AM29" s="42" t="s">
        <v>279</v>
      </c>
      <c r="AN29" s="43">
        <v>1</v>
      </c>
      <c r="AO29" s="42" t="s">
        <v>280</v>
      </c>
      <c r="AP29" s="43">
        <v>1</v>
      </c>
      <c r="AR29" s="11"/>
      <c r="AS29" s="11"/>
      <c r="AT29" s="11"/>
      <c r="AU29" s="11"/>
      <c r="AV29" s="11">
        <f t="shared" si="0"/>
        <v>3</v>
      </c>
      <c r="AW29" s="11">
        <f t="shared" si="1"/>
        <v>0</v>
      </c>
      <c r="AX29" s="11">
        <f t="shared" si="2"/>
        <v>3</v>
      </c>
      <c r="AY29" s="11">
        <f t="shared" si="3"/>
        <v>0</v>
      </c>
      <c r="AZ29" s="11">
        <f t="shared" si="7"/>
        <v>2</v>
      </c>
      <c r="BA29" s="6">
        <f t="shared" si="8"/>
        <v>8</v>
      </c>
      <c r="BC29" s="47" t="s">
        <v>107</v>
      </c>
      <c r="BD29" s="41" t="s">
        <v>130</v>
      </c>
    </row>
    <row r="30" spans="1:56" ht="76.5" x14ac:dyDescent="0.25">
      <c r="A30" s="149"/>
      <c r="B30" s="120"/>
      <c r="C30" s="41" t="s">
        <v>286</v>
      </c>
      <c r="D30" s="41" t="s">
        <v>287</v>
      </c>
      <c r="E30" s="86">
        <f t="shared" si="6"/>
        <v>7</v>
      </c>
      <c r="G30" s="42" t="s">
        <v>283</v>
      </c>
      <c r="H30" s="43">
        <v>0</v>
      </c>
      <c r="I30" s="42" t="s">
        <v>284</v>
      </c>
      <c r="J30" s="43">
        <v>2</v>
      </c>
      <c r="K30" s="42" t="s">
        <v>200</v>
      </c>
      <c r="L30" s="43">
        <v>0</v>
      </c>
      <c r="M30" s="42" t="s">
        <v>200</v>
      </c>
      <c r="N30" s="43">
        <v>0</v>
      </c>
      <c r="O30" s="42" t="s">
        <v>288</v>
      </c>
      <c r="P30" s="43">
        <v>1</v>
      </c>
      <c r="R30" s="42"/>
      <c r="S30" s="11"/>
      <c r="T30" s="42" t="s">
        <v>112</v>
      </c>
      <c r="U30" s="43">
        <f>IF(T30=0,,(IF(T30='Scaling system'!$F$3,0,(IF(T30='Scaling system'!$F$4,-1,IF(T30='Scaling system'!$F$5,-2,IF(T30='Scaling system'!$F$6,-3)))))))</f>
        <v>0</v>
      </c>
      <c r="V30" s="42"/>
      <c r="W30" s="43"/>
      <c r="X30" s="42"/>
      <c r="Y30" s="43"/>
      <c r="Z30" s="42"/>
      <c r="AA30" s="43"/>
      <c r="AB30" s="42" t="s">
        <v>206</v>
      </c>
      <c r="AC30" s="43">
        <v>3</v>
      </c>
      <c r="AF30" s="42" t="s">
        <v>289</v>
      </c>
      <c r="AG30" s="43">
        <v>0</v>
      </c>
      <c r="AH30" s="42" t="s">
        <v>290</v>
      </c>
      <c r="AI30" s="43">
        <v>0</v>
      </c>
      <c r="AJ30" s="42" t="s">
        <v>291</v>
      </c>
      <c r="AK30" s="43">
        <v>-1</v>
      </c>
      <c r="AM30" s="42" t="s">
        <v>292</v>
      </c>
      <c r="AN30" s="43">
        <v>1</v>
      </c>
      <c r="AO30" s="42" t="s">
        <v>280</v>
      </c>
      <c r="AP30" s="43">
        <v>1</v>
      </c>
      <c r="AR30" s="11"/>
      <c r="AS30" s="11"/>
      <c r="AT30" s="11"/>
      <c r="AU30" s="11"/>
      <c r="AV30" s="11">
        <f t="shared" si="0"/>
        <v>3</v>
      </c>
      <c r="AW30" s="11">
        <f t="shared" si="1"/>
        <v>0</v>
      </c>
      <c r="AX30" s="11">
        <f t="shared" si="2"/>
        <v>3</v>
      </c>
      <c r="AY30" s="11">
        <f t="shared" si="3"/>
        <v>-1</v>
      </c>
      <c r="AZ30" s="11">
        <f t="shared" si="7"/>
        <v>2</v>
      </c>
      <c r="BA30" s="6">
        <f t="shared" si="8"/>
        <v>7</v>
      </c>
      <c r="BC30" s="47" t="s">
        <v>107</v>
      </c>
      <c r="BD30" s="41" t="s">
        <v>130</v>
      </c>
    </row>
    <row r="31" spans="1:56" ht="102" x14ac:dyDescent="0.25">
      <c r="A31" s="149"/>
      <c r="B31" s="82" t="s">
        <v>896</v>
      </c>
      <c r="C31" s="41" t="s">
        <v>293</v>
      </c>
      <c r="D31" s="41" t="s">
        <v>294</v>
      </c>
      <c r="E31" s="86">
        <f t="shared" si="6"/>
        <v>9</v>
      </c>
      <c r="G31" s="42" t="s">
        <v>295</v>
      </c>
      <c r="H31" s="43">
        <v>1</v>
      </c>
      <c r="I31" s="42" t="s">
        <v>296</v>
      </c>
      <c r="J31" s="43">
        <v>1</v>
      </c>
      <c r="K31" s="42" t="s">
        <v>297</v>
      </c>
      <c r="L31" s="43">
        <v>1</v>
      </c>
      <c r="M31" s="42" t="s">
        <v>200</v>
      </c>
      <c r="N31" s="43">
        <v>0</v>
      </c>
      <c r="O31" s="42" t="s">
        <v>298</v>
      </c>
      <c r="P31" s="43">
        <v>1</v>
      </c>
      <c r="R31" s="42"/>
      <c r="S31" s="11"/>
      <c r="T31" s="42" t="s">
        <v>112</v>
      </c>
      <c r="U31" s="43">
        <f>IF(T31=0,,(IF(T31='Scaling system'!$F$3,0,(IF(T31='Scaling system'!$F$4,-1,IF(T31='Scaling system'!$F$5,-2,IF(T31='Scaling system'!$F$6,-3)))))))</f>
        <v>0</v>
      </c>
      <c r="V31" s="42"/>
      <c r="W31" s="43"/>
      <c r="X31" s="42"/>
      <c r="Y31" s="43"/>
      <c r="Z31" s="42"/>
      <c r="AA31" s="43"/>
      <c r="AB31" s="42" t="s">
        <v>206</v>
      </c>
      <c r="AC31" s="43">
        <v>3</v>
      </c>
      <c r="AF31" s="42" t="s">
        <v>299</v>
      </c>
      <c r="AG31" s="43">
        <v>0</v>
      </c>
      <c r="AH31" s="42" t="s">
        <v>285</v>
      </c>
      <c r="AI31" s="43">
        <v>0</v>
      </c>
      <c r="AJ31" s="42" t="s">
        <v>200</v>
      </c>
      <c r="AK31" s="43">
        <v>0</v>
      </c>
      <c r="AM31" s="42" t="s">
        <v>279</v>
      </c>
      <c r="AN31" s="43">
        <v>1</v>
      </c>
      <c r="AO31" s="42" t="s">
        <v>280</v>
      </c>
      <c r="AP31" s="43">
        <v>1</v>
      </c>
      <c r="AR31" s="11"/>
      <c r="AS31" s="11"/>
      <c r="AT31" s="11"/>
      <c r="AU31" s="11"/>
      <c r="AV31" s="11">
        <f t="shared" si="0"/>
        <v>4</v>
      </c>
      <c r="AW31" s="11">
        <f t="shared" si="1"/>
        <v>0</v>
      </c>
      <c r="AX31" s="11">
        <f t="shared" si="2"/>
        <v>3</v>
      </c>
      <c r="AY31" s="11">
        <f t="shared" si="3"/>
        <v>0</v>
      </c>
      <c r="AZ31" s="11">
        <f t="shared" si="7"/>
        <v>2</v>
      </c>
      <c r="BA31" s="6">
        <f t="shared" si="8"/>
        <v>9</v>
      </c>
      <c r="BC31" s="47" t="s">
        <v>107</v>
      </c>
      <c r="BD31" s="41" t="s">
        <v>130</v>
      </c>
    </row>
    <row r="32" spans="1:56" ht="57.75" customHeight="1" x14ac:dyDescent="0.25">
      <c r="A32" s="150"/>
      <c r="B32" s="82" t="s">
        <v>193</v>
      </c>
      <c r="C32" s="41" t="s">
        <v>300</v>
      </c>
      <c r="D32" s="41" t="s">
        <v>301</v>
      </c>
      <c r="E32" s="86">
        <f t="shared" si="6"/>
        <v>-22</v>
      </c>
      <c r="G32" s="42" t="s">
        <v>302</v>
      </c>
      <c r="H32" s="43">
        <v>0</v>
      </c>
      <c r="I32" s="42" t="s">
        <v>303</v>
      </c>
      <c r="J32" s="43">
        <v>-2</v>
      </c>
      <c r="K32" s="42" t="s">
        <v>304</v>
      </c>
      <c r="L32" s="43">
        <v>-1</v>
      </c>
      <c r="M32" s="42" t="s">
        <v>305</v>
      </c>
      <c r="N32" s="43">
        <v>-2</v>
      </c>
      <c r="O32" s="42" t="s">
        <v>306</v>
      </c>
      <c r="P32" s="43">
        <v>-2</v>
      </c>
      <c r="R32" s="42"/>
      <c r="S32" s="11"/>
      <c r="T32" s="42" t="s">
        <v>104</v>
      </c>
      <c r="U32" s="43">
        <f>IF(T32=0,,(IF(T32='Scaling system'!$F$3,0,(IF(T32='Scaling system'!$F$4,-1,IF(T32='Scaling system'!$F$5,-2,IF(T32='Scaling system'!$F$6,-3)))))))</f>
        <v>-1</v>
      </c>
      <c r="V32" s="42"/>
      <c r="W32" s="43"/>
      <c r="X32" s="42"/>
      <c r="Y32" s="43"/>
      <c r="Z32" s="42"/>
      <c r="AA32" s="43"/>
      <c r="AB32" s="42" t="s">
        <v>307</v>
      </c>
      <c r="AC32" s="43">
        <v>-2</v>
      </c>
      <c r="AF32" s="42" t="s">
        <v>308</v>
      </c>
      <c r="AG32" s="43">
        <v>0</v>
      </c>
      <c r="AH32" s="42" t="s">
        <v>309</v>
      </c>
      <c r="AI32" s="43">
        <v>-3</v>
      </c>
      <c r="AJ32" s="42" t="s">
        <v>310</v>
      </c>
      <c r="AK32" s="43">
        <v>-3</v>
      </c>
      <c r="AM32" s="42" t="s">
        <v>311</v>
      </c>
      <c r="AN32" s="43">
        <v>-3</v>
      </c>
      <c r="AO32" s="42" t="s">
        <v>312</v>
      </c>
      <c r="AP32" s="43">
        <v>-3</v>
      </c>
      <c r="AR32" s="11"/>
      <c r="AS32" s="11"/>
      <c r="AT32" s="11"/>
      <c r="AU32" s="11"/>
      <c r="AV32" s="11">
        <f t="shared" si="0"/>
        <v>-7</v>
      </c>
      <c r="AW32" s="11">
        <f t="shared" si="1"/>
        <v>0</v>
      </c>
      <c r="AX32" s="11">
        <f t="shared" si="2"/>
        <v>-3</v>
      </c>
      <c r="AY32" s="11">
        <f t="shared" si="3"/>
        <v>-6</v>
      </c>
      <c r="AZ32" s="11">
        <f t="shared" si="7"/>
        <v>-6</v>
      </c>
      <c r="BA32" s="6">
        <f t="shared" si="8"/>
        <v>-22</v>
      </c>
      <c r="BC32" s="65" t="s">
        <v>116</v>
      </c>
      <c r="BD32" s="41" t="s">
        <v>313</v>
      </c>
    </row>
    <row r="33" spans="1:56" ht="78.75" customHeight="1" x14ac:dyDescent="0.25">
      <c r="A33" s="151" t="s">
        <v>895</v>
      </c>
      <c r="B33" s="82" t="s">
        <v>903</v>
      </c>
      <c r="C33" s="41" t="s">
        <v>314</v>
      </c>
      <c r="D33" s="41" t="s">
        <v>315</v>
      </c>
      <c r="E33" s="86">
        <f t="shared" si="6"/>
        <v>6</v>
      </c>
      <c r="G33" s="42" t="s">
        <v>283</v>
      </c>
      <c r="H33" s="43">
        <v>0</v>
      </c>
      <c r="I33" s="42" t="s">
        <v>316</v>
      </c>
      <c r="J33" s="43">
        <v>2</v>
      </c>
      <c r="K33" s="42" t="s">
        <v>297</v>
      </c>
      <c r="L33" s="43">
        <v>1</v>
      </c>
      <c r="M33" s="42" t="s">
        <v>317</v>
      </c>
      <c r="N33" s="43">
        <v>1</v>
      </c>
      <c r="O33" s="42" t="s">
        <v>298</v>
      </c>
      <c r="P33" s="43">
        <v>1</v>
      </c>
      <c r="R33" s="42"/>
      <c r="S33" s="11"/>
      <c r="T33" s="42" t="s">
        <v>104</v>
      </c>
      <c r="U33" s="43">
        <f>IF(T33=0,,(IF(T33='Scaling system'!$F$3,0,(IF(T33='Scaling system'!$F$4,-1,IF(T33='Scaling system'!$F$5,-2,IF(T33='Scaling system'!$F$6,-3)))))))</f>
        <v>-1</v>
      </c>
      <c r="V33" s="42"/>
      <c r="W33" s="43"/>
      <c r="X33" s="42"/>
      <c r="Y33" s="43"/>
      <c r="Z33" s="42"/>
      <c r="AA33" s="43"/>
      <c r="AB33" s="42" t="s">
        <v>318</v>
      </c>
      <c r="AC33" s="43">
        <v>2</v>
      </c>
      <c r="AF33" s="42" t="s">
        <v>299</v>
      </c>
      <c r="AG33" s="43">
        <v>0</v>
      </c>
      <c r="AH33" s="42" t="s">
        <v>319</v>
      </c>
      <c r="AI33" s="43">
        <v>-1</v>
      </c>
      <c r="AJ33" s="42" t="s">
        <v>200</v>
      </c>
      <c r="AK33" s="43">
        <v>0</v>
      </c>
      <c r="AM33" s="42" t="s">
        <v>200</v>
      </c>
      <c r="AN33" s="43">
        <v>0</v>
      </c>
      <c r="AO33" s="42" t="s">
        <v>280</v>
      </c>
      <c r="AP33" s="43">
        <v>1</v>
      </c>
      <c r="AR33" s="11"/>
      <c r="AS33" s="11"/>
      <c r="AT33" s="11"/>
      <c r="AU33" s="11"/>
      <c r="AV33" s="11">
        <f t="shared" si="0"/>
        <v>5</v>
      </c>
      <c r="AW33" s="11">
        <f t="shared" si="1"/>
        <v>0</v>
      </c>
      <c r="AX33" s="11">
        <f t="shared" si="2"/>
        <v>1</v>
      </c>
      <c r="AY33" s="11">
        <f t="shared" si="3"/>
        <v>-1</v>
      </c>
      <c r="AZ33" s="11">
        <f t="shared" si="7"/>
        <v>1</v>
      </c>
      <c r="BA33" s="6">
        <f t="shared" si="8"/>
        <v>6</v>
      </c>
      <c r="BC33" s="47" t="s">
        <v>107</v>
      </c>
      <c r="BD33" s="41" t="s">
        <v>130</v>
      </c>
    </row>
    <row r="34" spans="1:56" ht="62.25" customHeight="1" x14ac:dyDescent="0.25">
      <c r="A34" s="152"/>
      <c r="B34" s="119" t="s">
        <v>320</v>
      </c>
      <c r="C34" s="41" t="s">
        <v>321</v>
      </c>
      <c r="D34" s="41" t="s">
        <v>322</v>
      </c>
      <c r="E34" s="86">
        <f t="shared" si="6"/>
        <v>-19</v>
      </c>
      <c r="G34" s="42" t="s">
        <v>323</v>
      </c>
      <c r="H34" s="43">
        <v>-1</v>
      </c>
      <c r="I34" s="42" t="s">
        <v>324</v>
      </c>
      <c r="J34" s="43">
        <v>-2</v>
      </c>
      <c r="K34" s="42" t="s">
        <v>304</v>
      </c>
      <c r="L34" s="43">
        <v>-1</v>
      </c>
      <c r="M34" s="42" t="s">
        <v>325</v>
      </c>
      <c r="N34" s="43">
        <v>-1</v>
      </c>
      <c r="O34" s="42" t="s">
        <v>306</v>
      </c>
      <c r="P34" s="43">
        <v>-1</v>
      </c>
      <c r="R34" s="42"/>
      <c r="S34" s="11"/>
      <c r="T34" s="42" t="s">
        <v>112</v>
      </c>
      <c r="U34" s="43">
        <f>IF(T34=0,,(IF(T34='Scaling system'!$F$3,0,(IF(T34='Scaling system'!$F$4,-1,IF(T34='Scaling system'!$F$5,-2,IF(T34='Scaling system'!$F$6,-3)))))))</f>
        <v>0</v>
      </c>
      <c r="V34" s="42"/>
      <c r="W34" s="43"/>
      <c r="X34" s="42"/>
      <c r="Y34" s="43"/>
      <c r="Z34" s="42"/>
      <c r="AA34" s="43"/>
      <c r="AB34" s="42" t="s">
        <v>326</v>
      </c>
      <c r="AC34" s="43">
        <v>-2</v>
      </c>
      <c r="AF34" s="42" t="s">
        <v>308</v>
      </c>
      <c r="AG34" s="43">
        <v>0</v>
      </c>
      <c r="AH34" s="42" t="s">
        <v>309</v>
      </c>
      <c r="AI34" s="43">
        <v>-3</v>
      </c>
      <c r="AJ34" s="42" t="s">
        <v>310</v>
      </c>
      <c r="AK34" s="43">
        <v>-2</v>
      </c>
      <c r="AM34" s="42" t="s">
        <v>311</v>
      </c>
      <c r="AN34" s="43">
        <v>-3</v>
      </c>
      <c r="AO34" s="42" t="s">
        <v>312</v>
      </c>
      <c r="AP34" s="43">
        <v>-3</v>
      </c>
      <c r="AR34" s="11"/>
      <c r="AS34" s="11"/>
      <c r="AT34" s="11"/>
      <c r="AU34" s="11"/>
      <c r="AV34" s="11">
        <f t="shared" si="0"/>
        <v>-6</v>
      </c>
      <c r="AW34" s="11">
        <f t="shared" si="1"/>
        <v>0</v>
      </c>
      <c r="AX34" s="11">
        <f t="shared" si="2"/>
        <v>-2</v>
      </c>
      <c r="AY34" s="11">
        <f t="shared" si="3"/>
        <v>-5</v>
      </c>
      <c r="AZ34" s="11">
        <f t="shared" si="7"/>
        <v>-6</v>
      </c>
      <c r="BA34" s="6">
        <f t="shared" si="8"/>
        <v>-19</v>
      </c>
      <c r="BC34" s="65" t="s">
        <v>116</v>
      </c>
      <c r="BD34" s="68" t="s">
        <v>327</v>
      </c>
    </row>
    <row r="35" spans="1:56" ht="63.75" x14ac:dyDescent="0.25">
      <c r="A35" s="153"/>
      <c r="B35" s="120"/>
      <c r="C35" s="41" t="s">
        <v>328</v>
      </c>
      <c r="D35" s="41" t="s">
        <v>329</v>
      </c>
      <c r="E35" s="86">
        <f t="shared" si="6"/>
        <v>10</v>
      </c>
      <c r="G35" s="42" t="s">
        <v>200</v>
      </c>
      <c r="H35" s="43">
        <v>0</v>
      </c>
      <c r="I35" s="42" t="s">
        <v>330</v>
      </c>
      <c r="J35" s="43">
        <v>2</v>
      </c>
      <c r="K35" s="42" t="s">
        <v>200</v>
      </c>
      <c r="L35" s="43">
        <v>0</v>
      </c>
      <c r="M35" s="42" t="s">
        <v>200</v>
      </c>
      <c r="N35" s="43">
        <v>0</v>
      </c>
      <c r="O35" s="42" t="s">
        <v>331</v>
      </c>
      <c r="P35" s="43">
        <v>1</v>
      </c>
      <c r="R35" s="42"/>
      <c r="S35" s="11"/>
      <c r="T35" s="42" t="s">
        <v>112</v>
      </c>
      <c r="U35" s="43">
        <f>IF(T35=0,,(IF(T35='Scaling system'!$F$3,0,(IF(T35='Scaling system'!$F$4,-1,IF(T35='Scaling system'!$F$5,-2,IF(T35='Scaling system'!$F$6,-3)))))))</f>
        <v>0</v>
      </c>
      <c r="V35" s="42"/>
      <c r="W35" s="43"/>
      <c r="X35" s="42"/>
      <c r="Y35" s="43"/>
      <c r="Z35" s="42"/>
      <c r="AA35" s="43"/>
      <c r="AB35" s="42" t="s">
        <v>318</v>
      </c>
      <c r="AC35" s="43">
        <v>3</v>
      </c>
      <c r="AF35" s="42" t="s">
        <v>332</v>
      </c>
      <c r="AG35" s="43">
        <v>0</v>
      </c>
      <c r="AH35" s="42" t="s">
        <v>200</v>
      </c>
      <c r="AI35" s="43">
        <v>0</v>
      </c>
      <c r="AJ35" s="42" t="s">
        <v>200</v>
      </c>
      <c r="AK35" s="43">
        <v>0</v>
      </c>
      <c r="AM35" s="42" t="s">
        <v>333</v>
      </c>
      <c r="AN35" s="43">
        <v>3</v>
      </c>
      <c r="AO35" s="42" t="s">
        <v>334</v>
      </c>
      <c r="AP35" s="43">
        <v>1</v>
      </c>
      <c r="AR35" s="11"/>
      <c r="AS35" s="11"/>
      <c r="AT35" s="11"/>
      <c r="AU35" s="11"/>
      <c r="AV35" s="11">
        <f t="shared" si="0"/>
        <v>3</v>
      </c>
      <c r="AW35" s="11">
        <f t="shared" si="1"/>
        <v>0</v>
      </c>
      <c r="AX35" s="11">
        <f t="shared" si="2"/>
        <v>3</v>
      </c>
      <c r="AY35" s="11">
        <f t="shared" si="3"/>
        <v>0</v>
      </c>
      <c r="AZ35" s="11">
        <f t="shared" si="7"/>
        <v>4</v>
      </c>
      <c r="BA35" s="6">
        <f t="shared" si="8"/>
        <v>10</v>
      </c>
      <c r="BC35" s="47" t="s">
        <v>107</v>
      </c>
      <c r="BD35" s="41" t="s">
        <v>130</v>
      </c>
    </row>
    <row r="36" spans="1:56" ht="63.75" x14ac:dyDescent="0.25">
      <c r="A36" s="129" t="s">
        <v>335</v>
      </c>
      <c r="B36" s="119" t="s">
        <v>336</v>
      </c>
      <c r="C36" s="41" t="s">
        <v>337</v>
      </c>
      <c r="D36" s="41" t="s">
        <v>338</v>
      </c>
      <c r="E36" s="86">
        <f t="shared" si="6"/>
        <v>6</v>
      </c>
      <c r="G36" s="42" t="s">
        <v>339</v>
      </c>
      <c r="H36" s="43">
        <v>1</v>
      </c>
      <c r="I36" s="42" t="s">
        <v>330</v>
      </c>
      <c r="J36" s="43">
        <v>2</v>
      </c>
      <c r="K36" s="42" t="s">
        <v>340</v>
      </c>
      <c r="L36" s="43">
        <v>1</v>
      </c>
      <c r="M36" s="42" t="s">
        <v>341</v>
      </c>
      <c r="N36" s="43">
        <v>1</v>
      </c>
      <c r="O36" s="42" t="s">
        <v>342</v>
      </c>
      <c r="P36" s="43">
        <v>2</v>
      </c>
      <c r="R36" s="42"/>
      <c r="S36" s="11"/>
      <c r="T36" s="42" t="s">
        <v>166</v>
      </c>
      <c r="U36" s="43">
        <f>IF(T36=0,,(IF(T36='Scaling system'!$F$3,0,(IF(T36='Scaling system'!$F$4,-1,IF(T36='Scaling system'!$F$5,-2,IF(T36='Scaling system'!$F$6,-3)))))))</f>
        <v>-2</v>
      </c>
      <c r="V36" s="42"/>
      <c r="W36" s="43"/>
      <c r="X36" s="42"/>
      <c r="Y36" s="43"/>
      <c r="Z36" s="42"/>
      <c r="AA36" s="43"/>
      <c r="AB36" s="42" t="s">
        <v>343</v>
      </c>
      <c r="AC36" s="43">
        <v>2</v>
      </c>
      <c r="AF36" s="42" t="s">
        <v>344</v>
      </c>
      <c r="AG36" s="43">
        <v>-2</v>
      </c>
      <c r="AH36" s="42" t="s">
        <v>345</v>
      </c>
      <c r="AI36" s="43">
        <v>-2</v>
      </c>
      <c r="AJ36" s="42" t="s">
        <v>200</v>
      </c>
      <c r="AK36" s="43">
        <v>0</v>
      </c>
      <c r="AM36" s="42" t="s">
        <v>346</v>
      </c>
      <c r="AN36" s="43">
        <v>1</v>
      </c>
      <c r="AO36" s="42" t="s">
        <v>347</v>
      </c>
      <c r="AP36" s="43">
        <v>2</v>
      </c>
      <c r="AR36" s="11"/>
      <c r="AS36" s="11"/>
      <c r="AT36" s="11"/>
      <c r="AU36" s="11"/>
      <c r="AV36" s="11">
        <f t="shared" si="0"/>
        <v>7</v>
      </c>
      <c r="AW36" s="11">
        <f t="shared" si="1"/>
        <v>0</v>
      </c>
      <c r="AX36" s="11">
        <f t="shared" si="2"/>
        <v>0</v>
      </c>
      <c r="AY36" s="11">
        <f t="shared" si="3"/>
        <v>-4</v>
      </c>
      <c r="AZ36" s="11">
        <f t="shared" ref="AZ36:AZ37" si="11">AN36+AP36</f>
        <v>3</v>
      </c>
      <c r="BA36" s="6">
        <f t="shared" ref="BA36:BA37" si="12">SUM(AV36:AZ36)</f>
        <v>6</v>
      </c>
      <c r="BC36" s="47" t="s">
        <v>107</v>
      </c>
      <c r="BD36" s="41" t="s">
        <v>130</v>
      </c>
    </row>
    <row r="37" spans="1:56" ht="102" x14ac:dyDescent="0.25">
      <c r="A37" s="130"/>
      <c r="B37" s="121"/>
      <c r="C37" s="41" t="s">
        <v>348</v>
      </c>
      <c r="D37" s="41" t="s">
        <v>349</v>
      </c>
      <c r="E37" s="86">
        <f t="shared" si="6"/>
        <v>-8</v>
      </c>
      <c r="G37" s="42" t="s">
        <v>339</v>
      </c>
      <c r="H37" s="43">
        <v>1</v>
      </c>
      <c r="I37" s="42" t="s">
        <v>350</v>
      </c>
      <c r="J37" s="43">
        <v>0</v>
      </c>
      <c r="K37" s="42" t="s">
        <v>351</v>
      </c>
      <c r="L37" s="43">
        <v>1</v>
      </c>
      <c r="M37" s="42" t="s">
        <v>352</v>
      </c>
      <c r="N37" s="43">
        <v>1</v>
      </c>
      <c r="O37" s="42" t="s">
        <v>353</v>
      </c>
      <c r="P37" s="43">
        <v>-1</v>
      </c>
      <c r="R37" s="42"/>
      <c r="S37" s="11"/>
      <c r="T37" s="42" t="s">
        <v>166</v>
      </c>
      <c r="U37" s="43">
        <f>IF(T37=0,,(IF(T37='Scaling system'!$F$3,0,(IF(T37='Scaling system'!$F$4,-1,IF(T37='Scaling system'!$F$5,-2,IF(T37='Scaling system'!$F$6,-3)))))))</f>
        <v>-2</v>
      </c>
      <c r="V37" s="42"/>
      <c r="W37" s="43"/>
      <c r="X37" s="42"/>
      <c r="Y37" s="43"/>
      <c r="Z37" s="42"/>
      <c r="AA37" s="43"/>
      <c r="AB37" s="42" t="s">
        <v>326</v>
      </c>
      <c r="AC37" s="43">
        <v>-2</v>
      </c>
      <c r="AF37" s="42" t="s">
        <v>354</v>
      </c>
      <c r="AG37" s="43">
        <v>-2</v>
      </c>
      <c r="AH37" s="42" t="s">
        <v>355</v>
      </c>
      <c r="AI37" s="43">
        <v>-2</v>
      </c>
      <c r="AJ37" s="42" t="s">
        <v>356</v>
      </c>
      <c r="AK37" s="43">
        <v>-1</v>
      </c>
      <c r="AM37" s="42" t="s">
        <v>357</v>
      </c>
      <c r="AN37" s="43">
        <v>0</v>
      </c>
      <c r="AO37" s="42" t="s">
        <v>358</v>
      </c>
      <c r="AP37" s="43">
        <v>-1</v>
      </c>
      <c r="AR37" s="11"/>
      <c r="AS37" s="11"/>
      <c r="AT37" s="11"/>
      <c r="AU37" s="11"/>
      <c r="AV37" s="11">
        <f t="shared" si="0"/>
        <v>2</v>
      </c>
      <c r="AW37" s="11">
        <f t="shared" si="1"/>
        <v>0</v>
      </c>
      <c r="AX37" s="11">
        <f t="shared" si="2"/>
        <v>-4</v>
      </c>
      <c r="AY37" s="11">
        <f t="shared" si="3"/>
        <v>-5</v>
      </c>
      <c r="AZ37" s="11">
        <f t="shared" si="11"/>
        <v>-1</v>
      </c>
      <c r="BA37" s="6">
        <f t="shared" si="12"/>
        <v>-8</v>
      </c>
      <c r="BC37" s="47" t="s">
        <v>107</v>
      </c>
      <c r="BD37" s="41" t="s">
        <v>359</v>
      </c>
    </row>
    <row r="38" spans="1:56" ht="114.75" x14ac:dyDescent="0.25">
      <c r="A38" s="130"/>
      <c r="B38" s="121"/>
      <c r="C38" s="41" t="s">
        <v>360</v>
      </c>
      <c r="D38" s="41" t="s">
        <v>361</v>
      </c>
      <c r="E38" s="86">
        <f t="shared" si="6"/>
        <v>2</v>
      </c>
      <c r="G38" s="42" t="s">
        <v>362</v>
      </c>
      <c r="H38" s="43">
        <v>1</v>
      </c>
      <c r="I38" s="42" t="s">
        <v>363</v>
      </c>
      <c r="J38" s="43">
        <v>1</v>
      </c>
      <c r="K38" s="42" t="s">
        <v>364</v>
      </c>
      <c r="L38" s="43">
        <v>0</v>
      </c>
      <c r="M38" s="42" t="s">
        <v>365</v>
      </c>
      <c r="N38" s="43">
        <v>1</v>
      </c>
      <c r="O38" s="42" t="s">
        <v>366</v>
      </c>
      <c r="P38" s="43">
        <v>3</v>
      </c>
      <c r="R38" s="42"/>
      <c r="S38" s="11"/>
      <c r="T38" s="42" t="s">
        <v>104</v>
      </c>
      <c r="U38" s="43">
        <f>IF(T38=0,,(IF(T38='Scaling system'!$F$3,0,(IF(T38='Scaling system'!$F$4,-1,IF(T38='Scaling system'!$F$5,-2,IF(T38='Scaling system'!$F$6,-3)))))))</f>
        <v>-1</v>
      </c>
      <c r="V38" s="42"/>
      <c r="W38" s="43"/>
      <c r="X38" s="42"/>
      <c r="Y38" s="43"/>
      <c r="Z38" s="42"/>
      <c r="AA38" s="43"/>
      <c r="AB38" s="42" t="s">
        <v>367</v>
      </c>
      <c r="AC38" s="43">
        <v>-2</v>
      </c>
      <c r="AF38" s="42" t="s">
        <v>368</v>
      </c>
      <c r="AG38" s="43">
        <v>-2</v>
      </c>
      <c r="AH38" s="42" t="s">
        <v>369</v>
      </c>
      <c r="AI38" s="43">
        <v>-2</v>
      </c>
      <c r="AJ38" s="42" t="s">
        <v>200</v>
      </c>
      <c r="AK38" s="43">
        <v>0</v>
      </c>
      <c r="AM38" s="42" t="s">
        <v>346</v>
      </c>
      <c r="AN38" s="43">
        <v>1</v>
      </c>
      <c r="AO38" s="42" t="s">
        <v>370</v>
      </c>
      <c r="AP38" s="43">
        <v>2</v>
      </c>
      <c r="AR38" s="11"/>
      <c r="AS38" s="11"/>
      <c r="AT38" s="11"/>
      <c r="AU38" s="11"/>
      <c r="AV38" s="11">
        <f t="shared" si="0"/>
        <v>6</v>
      </c>
      <c r="AW38" s="11">
        <f t="shared" si="1"/>
        <v>0</v>
      </c>
      <c r="AX38" s="11">
        <f t="shared" si="2"/>
        <v>-3</v>
      </c>
      <c r="AY38" s="11">
        <f t="shared" si="3"/>
        <v>-4</v>
      </c>
      <c r="AZ38" s="11">
        <f t="shared" si="7"/>
        <v>3</v>
      </c>
      <c r="BA38" s="6">
        <f t="shared" si="8"/>
        <v>2</v>
      </c>
      <c r="BC38" s="47" t="s">
        <v>107</v>
      </c>
      <c r="BD38" s="41" t="s">
        <v>130</v>
      </c>
    </row>
    <row r="39" spans="1:56" ht="129.75" customHeight="1" x14ac:dyDescent="0.25">
      <c r="A39" s="130"/>
      <c r="B39" s="121"/>
      <c r="C39" s="41" t="s">
        <v>371</v>
      </c>
      <c r="D39" s="41" t="s">
        <v>372</v>
      </c>
      <c r="E39" s="86">
        <f t="shared" si="6"/>
        <v>3</v>
      </c>
      <c r="G39" s="42" t="s">
        <v>373</v>
      </c>
      <c r="H39" s="43">
        <v>1</v>
      </c>
      <c r="I39" s="42" t="s">
        <v>330</v>
      </c>
      <c r="J39" s="43">
        <v>2</v>
      </c>
      <c r="K39" s="42" t="s">
        <v>200</v>
      </c>
      <c r="L39" s="43">
        <v>0</v>
      </c>
      <c r="M39" s="42" t="s">
        <v>374</v>
      </c>
      <c r="N39" s="43">
        <v>3</v>
      </c>
      <c r="O39" s="42" t="s">
        <v>342</v>
      </c>
      <c r="P39" s="43">
        <v>2</v>
      </c>
      <c r="R39" s="42"/>
      <c r="S39" s="11"/>
      <c r="T39" s="42" t="s">
        <v>166</v>
      </c>
      <c r="U39" s="43">
        <f>IF(T39=0,,(IF(T39='Scaling system'!$F$3,0,(IF(T39='Scaling system'!$F$4,-1,IF(T39='Scaling system'!$F$5,-2,IF(T39='Scaling system'!$F$6,-3)))))))</f>
        <v>-2</v>
      </c>
      <c r="V39" s="42"/>
      <c r="W39" s="43"/>
      <c r="X39" s="42"/>
      <c r="Y39" s="43"/>
      <c r="Z39" s="42"/>
      <c r="AA39" s="43"/>
      <c r="AB39" s="42" t="s">
        <v>375</v>
      </c>
      <c r="AC39" s="43">
        <v>-2</v>
      </c>
      <c r="AF39" s="42" t="s">
        <v>376</v>
      </c>
      <c r="AG39" s="43">
        <v>-2</v>
      </c>
      <c r="AH39" s="42" t="s">
        <v>369</v>
      </c>
      <c r="AI39" s="43">
        <v>-2</v>
      </c>
      <c r="AJ39" s="42" t="s">
        <v>200</v>
      </c>
      <c r="AK39" s="43">
        <v>0</v>
      </c>
      <c r="AM39" s="42" t="s">
        <v>346</v>
      </c>
      <c r="AN39" s="43">
        <v>1</v>
      </c>
      <c r="AO39" s="42" t="s">
        <v>370</v>
      </c>
      <c r="AP39" s="43">
        <v>2</v>
      </c>
      <c r="AR39" s="11"/>
      <c r="AS39" s="11"/>
      <c r="AT39" s="11"/>
      <c r="AU39" s="11"/>
      <c r="AV39" s="11">
        <f t="shared" ref="AV39:AV70" si="13">H39+J39+L39+N39+P39</f>
        <v>8</v>
      </c>
      <c r="AW39" s="11">
        <f t="shared" ref="AW39:AW70" si="14">S39</f>
        <v>0</v>
      </c>
      <c r="AX39" s="11">
        <f t="shared" ref="AX39:AX70" si="15">U39+AC39+W39+Y39+AA39</f>
        <v>-4</v>
      </c>
      <c r="AY39" s="11">
        <f t="shared" ref="AY39:AY70" si="16">AG39+AI39+AK39</f>
        <v>-4</v>
      </c>
      <c r="AZ39" s="11">
        <f t="shared" ref="AZ39:AZ101" si="17">AN39+AP39</f>
        <v>3</v>
      </c>
      <c r="BA39" s="6">
        <f t="shared" ref="BA39:BA101" si="18">SUM(AV39:AZ39)</f>
        <v>3</v>
      </c>
      <c r="BC39" s="47" t="s">
        <v>107</v>
      </c>
      <c r="BD39" s="41" t="s">
        <v>130</v>
      </c>
    </row>
    <row r="40" spans="1:56" ht="114.75" x14ac:dyDescent="0.25">
      <c r="A40" s="131"/>
      <c r="B40" s="120"/>
      <c r="C40" s="41" t="s">
        <v>377</v>
      </c>
      <c r="D40" s="41" t="s">
        <v>378</v>
      </c>
      <c r="E40" s="86">
        <f t="shared" si="6"/>
        <v>-5</v>
      </c>
      <c r="G40" s="42" t="s">
        <v>379</v>
      </c>
      <c r="H40" s="43">
        <v>-2</v>
      </c>
      <c r="I40" s="42" t="s">
        <v>380</v>
      </c>
      <c r="J40" s="43">
        <v>1</v>
      </c>
      <c r="K40" s="42" t="s">
        <v>381</v>
      </c>
      <c r="L40" s="43">
        <v>-2</v>
      </c>
      <c r="M40" s="42" t="s">
        <v>365</v>
      </c>
      <c r="N40" s="43">
        <v>1</v>
      </c>
      <c r="O40" s="42" t="s">
        <v>366</v>
      </c>
      <c r="P40" s="43">
        <v>2</v>
      </c>
      <c r="R40" s="42"/>
      <c r="S40" s="11"/>
      <c r="T40" s="42" t="s">
        <v>166</v>
      </c>
      <c r="U40" s="43">
        <f>IF(T40=0,,(IF(T40='Scaling system'!$F$3,0,(IF(T40='Scaling system'!$F$4,-1,IF(T40='Scaling system'!$F$5,-2,IF(T40='Scaling system'!$F$6,-3)))))))</f>
        <v>-2</v>
      </c>
      <c r="V40" s="42"/>
      <c r="W40" s="43"/>
      <c r="X40" s="42"/>
      <c r="Y40" s="43"/>
      <c r="Z40" s="42"/>
      <c r="AA40" s="43"/>
      <c r="AB40" s="42" t="s">
        <v>375</v>
      </c>
      <c r="AC40" s="43">
        <v>-2</v>
      </c>
      <c r="AF40" s="42" t="s">
        <v>382</v>
      </c>
      <c r="AG40" s="43">
        <v>-2</v>
      </c>
      <c r="AH40" s="42" t="s">
        <v>369</v>
      </c>
      <c r="AI40" s="43">
        <v>-2</v>
      </c>
      <c r="AJ40" s="42" t="s">
        <v>200</v>
      </c>
      <c r="AK40" s="43">
        <v>0</v>
      </c>
      <c r="AM40" s="42" t="s">
        <v>346</v>
      </c>
      <c r="AN40" s="43">
        <v>1</v>
      </c>
      <c r="AO40" s="42" t="s">
        <v>370</v>
      </c>
      <c r="AP40" s="43">
        <v>2</v>
      </c>
      <c r="AR40" s="11"/>
      <c r="AS40" s="11"/>
      <c r="AT40" s="11"/>
      <c r="AU40" s="11"/>
      <c r="AV40" s="11">
        <f t="shared" si="13"/>
        <v>0</v>
      </c>
      <c r="AW40" s="11">
        <f t="shared" si="14"/>
        <v>0</v>
      </c>
      <c r="AX40" s="11">
        <f t="shared" si="15"/>
        <v>-4</v>
      </c>
      <c r="AY40" s="11">
        <f t="shared" si="16"/>
        <v>-4</v>
      </c>
      <c r="AZ40" s="11">
        <f t="shared" si="17"/>
        <v>3</v>
      </c>
      <c r="BA40" s="6">
        <f t="shared" si="18"/>
        <v>-5</v>
      </c>
      <c r="BC40" s="65" t="s">
        <v>116</v>
      </c>
      <c r="BD40" s="41" t="s">
        <v>383</v>
      </c>
    </row>
    <row r="41" spans="1:56" ht="89.25" x14ac:dyDescent="0.25">
      <c r="A41" s="129" t="s">
        <v>897</v>
      </c>
      <c r="B41" s="119" t="s">
        <v>898</v>
      </c>
      <c r="C41" s="41" t="s">
        <v>384</v>
      </c>
      <c r="D41" s="41" t="s">
        <v>385</v>
      </c>
      <c r="E41" s="86">
        <f t="shared" si="6"/>
        <v>0</v>
      </c>
      <c r="G41" s="32"/>
      <c r="H41" s="33"/>
      <c r="I41" s="32"/>
      <c r="J41" s="33"/>
      <c r="K41" s="32"/>
      <c r="L41" s="33"/>
      <c r="M41" s="32"/>
      <c r="N41" s="33"/>
      <c r="O41" s="32"/>
      <c r="P41" s="33"/>
      <c r="R41" s="45"/>
      <c r="S41" s="11"/>
      <c r="T41" s="32"/>
      <c r="U41" s="33">
        <f>IF(T41=0,,(IF(T41='Scaling system'!$F$3,0,(IF(T41='Scaling system'!$F$4,-1,IF(T41='Scaling system'!$F$5,-2,IF(T41='Scaling system'!$F$6,-3)))))))</f>
        <v>0</v>
      </c>
      <c r="V41" s="32"/>
      <c r="W41" s="33"/>
      <c r="X41" s="32"/>
      <c r="Y41" s="33"/>
      <c r="Z41" s="32"/>
      <c r="AA41" s="33"/>
      <c r="AB41" s="32"/>
      <c r="AC41" s="33"/>
      <c r="AF41" s="32"/>
      <c r="AG41" s="33"/>
      <c r="AH41" s="32"/>
      <c r="AI41" s="33"/>
      <c r="AJ41" s="32"/>
      <c r="AK41" s="33"/>
      <c r="AM41" s="32"/>
      <c r="AN41" s="33"/>
      <c r="AO41" s="32"/>
      <c r="AP41" s="33"/>
      <c r="AR41" s="11"/>
      <c r="AS41" s="11"/>
      <c r="AT41" s="11"/>
      <c r="AU41" s="11"/>
      <c r="AV41" s="14">
        <f t="shared" si="13"/>
        <v>0</v>
      </c>
      <c r="AW41" s="14">
        <f t="shared" si="14"/>
        <v>0</v>
      </c>
      <c r="AX41" s="14">
        <f t="shared" si="15"/>
        <v>0</v>
      </c>
      <c r="AY41" s="14">
        <f t="shared" si="16"/>
        <v>0</v>
      </c>
      <c r="AZ41" s="14">
        <f t="shared" si="17"/>
        <v>0</v>
      </c>
      <c r="BA41" s="48">
        <f t="shared" si="18"/>
        <v>0</v>
      </c>
      <c r="BC41" s="65" t="s">
        <v>116</v>
      </c>
      <c r="BD41" s="41" t="s">
        <v>386</v>
      </c>
    </row>
    <row r="42" spans="1:56" ht="76.5" x14ac:dyDescent="0.25">
      <c r="A42" s="130"/>
      <c r="B42" s="120"/>
      <c r="C42" s="41" t="s">
        <v>387</v>
      </c>
      <c r="D42" s="41" t="s">
        <v>388</v>
      </c>
      <c r="E42" s="86">
        <f t="shared" si="6"/>
        <v>-2</v>
      </c>
      <c r="G42" s="42" t="s">
        <v>101</v>
      </c>
      <c r="H42" s="43">
        <v>0</v>
      </c>
      <c r="I42" s="42" t="s">
        <v>389</v>
      </c>
      <c r="J42" s="43">
        <v>1</v>
      </c>
      <c r="K42" s="42" t="s">
        <v>101</v>
      </c>
      <c r="L42" s="43">
        <v>0</v>
      </c>
      <c r="M42" s="42" t="s">
        <v>390</v>
      </c>
      <c r="N42" s="43">
        <v>1</v>
      </c>
      <c r="O42" s="42" t="s">
        <v>101</v>
      </c>
      <c r="P42" s="43">
        <v>0</v>
      </c>
      <c r="R42" s="42"/>
      <c r="S42" s="11"/>
      <c r="T42" s="42" t="s">
        <v>104</v>
      </c>
      <c r="U42" s="43">
        <f>IF(T42=0,,(IF(T42='Scaling system'!$F$3,0,(IF(T42='Scaling system'!$F$4,-1,IF(T42='Scaling system'!$F$5,-2,IF(T42='Scaling system'!$F$6,-3)))))))</f>
        <v>-1</v>
      </c>
      <c r="V42" s="42"/>
      <c r="W42" s="43"/>
      <c r="X42" s="42"/>
      <c r="Y42" s="43"/>
      <c r="Z42" s="42"/>
      <c r="AA42" s="43"/>
      <c r="AB42" s="42" t="s">
        <v>391</v>
      </c>
      <c r="AC42" s="43">
        <v>-1</v>
      </c>
      <c r="AF42" s="42" t="s">
        <v>392</v>
      </c>
      <c r="AG42" s="43">
        <v>-2</v>
      </c>
      <c r="AH42" s="42" t="s">
        <v>393</v>
      </c>
      <c r="AI42" s="43">
        <v>-1</v>
      </c>
      <c r="AJ42" s="42" t="s">
        <v>200</v>
      </c>
      <c r="AK42" s="43">
        <v>0</v>
      </c>
      <c r="AM42" s="42" t="s">
        <v>394</v>
      </c>
      <c r="AN42" s="43">
        <v>1</v>
      </c>
      <c r="AO42" s="42" t="s">
        <v>200</v>
      </c>
      <c r="AP42" s="43">
        <v>0</v>
      </c>
      <c r="AR42" s="11"/>
      <c r="AS42" s="11"/>
      <c r="AT42" s="11"/>
      <c r="AU42" s="11"/>
      <c r="AV42" s="11">
        <f t="shared" si="13"/>
        <v>2</v>
      </c>
      <c r="AW42" s="11">
        <f t="shared" si="14"/>
        <v>0</v>
      </c>
      <c r="AX42" s="11">
        <f t="shared" si="15"/>
        <v>-2</v>
      </c>
      <c r="AY42" s="11">
        <f t="shared" si="16"/>
        <v>-3</v>
      </c>
      <c r="AZ42" s="11">
        <f t="shared" si="17"/>
        <v>1</v>
      </c>
      <c r="BA42" s="6">
        <f t="shared" si="18"/>
        <v>-2</v>
      </c>
      <c r="BC42" s="47" t="s">
        <v>107</v>
      </c>
      <c r="BD42" s="41" t="s">
        <v>130</v>
      </c>
    </row>
    <row r="43" spans="1:56" ht="105.75" customHeight="1" x14ac:dyDescent="0.25">
      <c r="A43" s="130"/>
      <c r="B43" s="119" t="s">
        <v>395</v>
      </c>
      <c r="C43" s="41" t="s">
        <v>396</v>
      </c>
      <c r="D43" s="41" t="s">
        <v>397</v>
      </c>
      <c r="E43" s="86">
        <f t="shared" si="6"/>
        <v>-7</v>
      </c>
      <c r="G43" s="42" t="s">
        <v>398</v>
      </c>
      <c r="H43" s="43">
        <v>1</v>
      </c>
      <c r="I43" s="42" t="s">
        <v>399</v>
      </c>
      <c r="J43" s="43">
        <v>-1</v>
      </c>
      <c r="K43" s="42" t="s">
        <v>400</v>
      </c>
      <c r="L43" s="43">
        <v>-1</v>
      </c>
      <c r="M43" s="42" t="s">
        <v>401</v>
      </c>
      <c r="N43" s="43">
        <v>-1</v>
      </c>
      <c r="O43" s="42" t="s">
        <v>402</v>
      </c>
      <c r="P43" s="43">
        <v>1</v>
      </c>
      <c r="R43" s="42"/>
      <c r="S43" s="11"/>
      <c r="T43" s="42" t="s">
        <v>166</v>
      </c>
      <c r="U43" s="43">
        <f>IF(T43=0,,(IF(T43='Scaling system'!$F$3,0,(IF(T43='Scaling system'!$F$4,-1,IF(T43='Scaling system'!$F$5,-2,IF(T43='Scaling system'!$F$6,-3)))))))</f>
        <v>-2</v>
      </c>
      <c r="V43" s="42"/>
      <c r="W43" s="43"/>
      <c r="X43" s="42"/>
      <c r="Y43" s="43"/>
      <c r="Z43" s="42"/>
      <c r="AA43" s="43"/>
      <c r="AB43" s="42" t="s">
        <v>403</v>
      </c>
      <c r="AC43" s="43">
        <v>-1</v>
      </c>
      <c r="AF43" s="42" t="s">
        <v>404</v>
      </c>
      <c r="AG43" s="43">
        <v>-2</v>
      </c>
      <c r="AH43" s="42" t="s">
        <v>405</v>
      </c>
      <c r="AI43" s="43">
        <v>-1</v>
      </c>
      <c r="AJ43" s="42" t="s">
        <v>406</v>
      </c>
      <c r="AK43" s="43">
        <v>-1</v>
      </c>
      <c r="AM43" s="42" t="s">
        <v>407</v>
      </c>
      <c r="AN43" s="43">
        <v>1</v>
      </c>
      <c r="AO43" s="42" t="s">
        <v>408</v>
      </c>
      <c r="AP43" s="43">
        <v>0</v>
      </c>
      <c r="AR43" s="11"/>
      <c r="AS43" s="11"/>
      <c r="AT43" s="11"/>
      <c r="AU43" s="11"/>
      <c r="AV43" s="11">
        <f t="shared" si="13"/>
        <v>-1</v>
      </c>
      <c r="AW43" s="11">
        <f t="shared" si="14"/>
        <v>0</v>
      </c>
      <c r="AX43" s="11">
        <f t="shared" si="15"/>
        <v>-3</v>
      </c>
      <c r="AY43" s="11">
        <f t="shared" si="16"/>
        <v>-4</v>
      </c>
      <c r="AZ43" s="11">
        <f t="shared" si="17"/>
        <v>1</v>
      </c>
      <c r="BA43" s="6">
        <f t="shared" si="18"/>
        <v>-7</v>
      </c>
      <c r="BC43" s="47" t="s">
        <v>107</v>
      </c>
      <c r="BD43" s="41" t="s">
        <v>409</v>
      </c>
    </row>
    <row r="44" spans="1:56" ht="70.5" customHeight="1" x14ac:dyDescent="0.25">
      <c r="A44" s="130"/>
      <c r="B44" s="121"/>
      <c r="C44" s="41" t="s">
        <v>410</v>
      </c>
      <c r="D44" s="41" t="s">
        <v>411</v>
      </c>
      <c r="E44" s="86">
        <f t="shared" si="6"/>
        <v>-1</v>
      </c>
      <c r="G44" s="42" t="s">
        <v>412</v>
      </c>
      <c r="H44" s="43">
        <v>1</v>
      </c>
      <c r="I44" s="42" t="s">
        <v>413</v>
      </c>
      <c r="J44" s="43">
        <v>1</v>
      </c>
      <c r="K44" s="42" t="s">
        <v>414</v>
      </c>
      <c r="L44" s="43">
        <v>0</v>
      </c>
      <c r="M44" s="42" t="s">
        <v>415</v>
      </c>
      <c r="N44" s="43">
        <v>1</v>
      </c>
      <c r="O44" s="42" t="s">
        <v>416</v>
      </c>
      <c r="P44" s="43">
        <v>1</v>
      </c>
      <c r="R44" s="42"/>
      <c r="S44" s="11"/>
      <c r="T44" s="42" t="s">
        <v>104</v>
      </c>
      <c r="U44" s="43">
        <f>IF(T44=0,,(IF(T44='Scaling system'!$F$3,0,(IF(T44='Scaling system'!$F$4,-1,IF(T44='Scaling system'!$F$5,-2,IF(T44='Scaling system'!$F$6,-3)))))))</f>
        <v>-1</v>
      </c>
      <c r="V44" s="42"/>
      <c r="W44" s="43"/>
      <c r="X44" s="42"/>
      <c r="Y44" s="43"/>
      <c r="Z44" s="42"/>
      <c r="AA44" s="43"/>
      <c r="AB44" s="42" t="s">
        <v>417</v>
      </c>
      <c r="AC44" s="43">
        <v>1</v>
      </c>
      <c r="AF44" s="42" t="s">
        <v>418</v>
      </c>
      <c r="AG44" s="43">
        <v>-2</v>
      </c>
      <c r="AH44" s="42" t="s">
        <v>419</v>
      </c>
      <c r="AI44" s="43">
        <v>-1</v>
      </c>
      <c r="AJ44" s="42" t="s">
        <v>420</v>
      </c>
      <c r="AK44" s="43">
        <v>-1</v>
      </c>
      <c r="AM44" s="42" t="s">
        <v>421</v>
      </c>
      <c r="AN44" s="43">
        <v>-1</v>
      </c>
      <c r="AO44" s="42" t="s">
        <v>422</v>
      </c>
      <c r="AP44" s="43">
        <v>0</v>
      </c>
      <c r="AR44" s="11"/>
      <c r="AS44" s="11"/>
      <c r="AT44" s="11"/>
      <c r="AU44" s="11"/>
      <c r="AV44" s="11">
        <f t="shared" si="13"/>
        <v>4</v>
      </c>
      <c r="AW44" s="11">
        <f t="shared" si="14"/>
        <v>0</v>
      </c>
      <c r="AX44" s="11">
        <f t="shared" si="15"/>
        <v>0</v>
      </c>
      <c r="AY44" s="11">
        <f t="shared" si="16"/>
        <v>-4</v>
      </c>
      <c r="AZ44" s="11">
        <f t="shared" si="17"/>
        <v>-1</v>
      </c>
      <c r="BA44" s="6">
        <f t="shared" si="18"/>
        <v>-1</v>
      </c>
      <c r="BC44" s="47" t="s">
        <v>107</v>
      </c>
      <c r="BD44" s="41" t="s">
        <v>130</v>
      </c>
    </row>
    <row r="45" spans="1:56" ht="88.5" customHeight="1" x14ac:dyDescent="0.25">
      <c r="A45" s="130"/>
      <c r="B45" s="121"/>
      <c r="C45" s="41" t="s">
        <v>423</v>
      </c>
      <c r="D45" s="41" t="s">
        <v>424</v>
      </c>
      <c r="E45" s="86">
        <f t="shared" si="6"/>
        <v>-9</v>
      </c>
      <c r="G45" s="42" t="s">
        <v>425</v>
      </c>
      <c r="H45" s="43">
        <v>1</v>
      </c>
      <c r="I45" s="42" t="s">
        <v>426</v>
      </c>
      <c r="J45" s="43">
        <v>0</v>
      </c>
      <c r="K45" s="42" t="s">
        <v>101</v>
      </c>
      <c r="L45" s="43">
        <v>0</v>
      </c>
      <c r="M45" s="42" t="s">
        <v>427</v>
      </c>
      <c r="N45" s="43">
        <v>1</v>
      </c>
      <c r="O45" s="42" t="s">
        <v>428</v>
      </c>
      <c r="P45" s="43">
        <v>-1</v>
      </c>
      <c r="R45" s="42"/>
      <c r="S45" s="11"/>
      <c r="T45" s="42" t="s">
        <v>166</v>
      </c>
      <c r="U45" s="43">
        <f>IF(T45=0,,(IF(T45='Scaling system'!$F$3,0,(IF(T45='Scaling system'!$F$4,-1,IF(T45='Scaling system'!$F$5,-2,IF(T45='Scaling system'!$F$6,-3)))))))</f>
        <v>-2</v>
      </c>
      <c r="V45" s="42"/>
      <c r="W45" s="43"/>
      <c r="X45" s="42"/>
      <c r="Y45" s="43"/>
      <c r="Z45" s="42"/>
      <c r="AA45" s="43"/>
      <c r="AB45" s="42" t="s">
        <v>375</v>
      </c>
      <c r="AC45" s="43">
        <v>-2</v>
      </c>
      <c r="AF45" s="42" t="s">
        <v>418</v>
      </c>
      <c r="AG45" s="43">
        <v>-2</v>
      </c>
      <c r="AH45" s="42" t="s">
        <v>429</v>
      </c>
      <c r="AI45" s="43">
        <v>-2</v>
      </c>
      <c r="AJ45" s="42" t="s">
        <v>430</v>
      </c>
      <c r="AK45" s="43">
        <v>0</v>
      </c>
      <c r="AM45" s="42" t="s">
        <v>431</v>
      </c>
      <c r="AN45" s="43">
        <v>-1</v>
      </c>
      <c r="AO45" s="42" t="s">
        <v>432</v>
      </c>
      <c r="AP45" s="43">
        <v>-1</v>
      </c>
      <c r="AR45" s="11"/>
      <c r="AS45" s="11"/>
      <c r="AT45" s="11"/>
      <c r="AU45" s="11"/>
      <c r="AV45" s="11">
        <f t="shared" si="13"/>
        <v>1</v>
      </c>
      <c r="AW45" s="11">
        <f t="shared" si="14"/>
        <v>0</v>
      </c>
      <c r="AX45" s="11">
        <f t="shared" si="15"/>
        <v>-4</v>
      </c>
      <c r="AY45" s="11">
        <f t="shared" si="16"/>
        <v>-4</v>
      </c>
      <c r="AZ45" s="11">
        <f t="shared" si="17"/>
        <v>-2</v>
      </c>
      <c r="BA45" s="6">
        <f t="shared" si="18"/>
        <v>-9</v>
      </c>
      <c r="BC45" s="47" t="s">
        <v>107</v>
      </c>
      <c r="BD45" s="41" t="s">
        <v>433</v>
      </c>
    </row>
    <row r="46" spans="1:56" ht="90.75" customHeight="1" x14ac:dyDescent="0.25">
      <c r="A46" s="130"/>
      <c r="B46" s="121"/>
      <c r="C46" s="41" t="s">
        <v>434</v>
      </c>
      <c r="D46" s="41" t="s">
        <v>435</v>
      </c>
      <c r="E46" s="86">
        <f t="shared" si="6"/>
        <v>-9</v>
      </c>
      <c r="G46" s="42" t="s">
        <v>425</v>
      </c>
      <c r="H46" s="43">
        <v>1</v>
      </c>
      <c r="I46" s="42" t="s">
        <v>426</v>
      </c>
      <c r="J46" s="43">
        <v>0</v>
      </c>
      <c r="K46" s="42" t="s">
        <v>101</v>
      </c>
      <c r="L46" s="43">
        <v>0</v>
      </c>
      <c r="M46" s="42" t="s">
        <v>427</v>
      </c>
      <c r="N46" s="43">
        <v>1</v>
      </c>
      <c r="O46" s="42" t="s">
        <v>428</v>
      </c>
      <c r="P46" s="43">
        <v>-1</v>
      </c>
      <c r="R46" s="42"/>
      <c r="S46" s="11"/>
      <c r="T46" s="42" t="s">
        <v>166</v>
      </c>
      <c r="U46" s="43">
        <f>IF(T46=0,,(IF(T46='Scaling system'!$F$3,0,(IF(T46='Scaling system'!$F$4,-1,IF(T46='Scaling system'!$F$5,-2,IF(T46='Scaling system'!$F$6,-3)))))))</f>
        <v>-2</v>
      </c>
      <c r="V46" s="42"/>
      <c r="W46" s="43"/>
      <c r="X46" s="42"/>
      <c r="Y46" s="43"/>
      <c r="Z46" s="42"/>
      <c r="AA46" s="43"/>
      <c r="AB46" s="42" t="s">
        <v>375</v>
      </c>
      <c r="AC46" s="43">
        <v>-2</v>
      </c>
      <c r="AF46" s="42" t="s">
        <v>418</v>
      </c>
      <c r="AG46" s="43">
        <v>-2</v>
      </c>
      <c r="AH46" s="42" t="s">
        <v>429</v>
      </c>
      <c r="AI46" s="43">
        <v>-2</v>
      </c>
      <c r="AJ46" s="42" t="s">
        <v>430</v>
      </c>
      <c r="AK46" s="43">
        <v>0</v>
      </c>
      <c r="AM46" s="42" t="s">
        <v>431</v>
      </c>
      <c r="AN46" s="43">
        <v>-1</v>
      </c>
      <c r="AO46" s="42" t="s">
        <v>432</v>
      </c>
      <c r="AP46" s="43">
        <v>-1</v>
      </c>
      <c r="AR46" s="11"/>
      <c r="AS46" s="11"/>
      <c r="AT46" s="11"/>
      <c r="AU46" s="11"/>
      <c r="AV46" s="11">
        <f t="shared" si="13"/>
        <v>1</v>
      </c>
      <c r="AW46" s="11">
        <f t="shared" si="14"/>
        <v>0</v>
      </c>
      <c r="AX46" s="11">
        <f t="shared" si="15"/>
        <v>-4</v>
      </c>
      <c r="AY46" s="11">
        <f t="shared" si="16"/>
        <v>-4</v>
      </c>
      <c r="AZ46" s="11">
        <f t="shared" si="17"/>
        <v>-2</v>
      </c>
      <c r="BA46" s="6">
        <f t="shared" si="18"/>
        <v>-9</v>
      </c>
      <c r="BC46" s="47" t="s">
        <v>107</v>
      </c>
      <c r="BD46" s="41" t="s">
        <v>433</v>
      </c>
    </row>
    <row r="47" spans="1:56" ht="74.25" customHeight="1" x14ac:dyDescent="0.25">
      <c r="A47" s="130"/>
      <c r="B47" s="121"/>
      <c r="C47" s="41" t="s">
        <v>436</v>
      </c>
      <c r="D47" s="41" t="s">
        <v>437</v>
      </c>
      <c r="E47" s="86">
        <f t="shared" si="6"/>
        <v>0</v>
      </c>
      <c r="G47" s="42" t="s">
        <v>438</v>
      </c>
      <c r="H47" s="43">
        <v>1</v>
      </c>
      <c r="I47" s="42" t="s">
        <v>439</v>
      </c>
      <c r="J47" s="43">
        <v>1</v>
      </c>
      <c r="K47" s="42" t="s">
        <v>440</v>
      </c>
      <c r="L47" s="43">
        <v>-1</v>
      </c>
      <c r="M47" s="42" t="s">
        <v>427</v>
      </c>
      <c r="N47" s="43">
        <v>1</v>
      </c>
      <c r="O47" s="42" t="s">
        <v>101</v>
      </c>
      <c r="P47" s="43">
        <v>0</v>
      </c>
      <c r="R47" s="42"/>
      <c r="S47" s="11"/>
      <c r="T47" s="42" t="s">
        <v>104</v>
      </c>
      <c r="U47" s="43">
        <f>IF(T47=0,,(IF(T47='Scaling system'!$F$3,0,(IF(T47='Scaling system'!$F$4,-1,IF(T47='Scaling system'!$F$5,-2,IF(T47='Scaling system'!$F$6,-3)))))))</f>
        <v>-1</v>
      </c>
      <c r="V47" s="42"/>
      <c r="W47" s="43"/>
      <c r="X47" s="42"/>
      <c r="Y47" s="43"/>
      <c r="Z47" s="42"/>
      <c r="AA47" s="43"/>
      <c r="AB47" s="42" t="s">
        <v>441</v>
      </c>
      <c r="AC47" s="43">
        <v>1</v>
      </c>
      <c r="AF47" s="42" t="s">
        <v>418</v>
      </c>
      <c r="AG47" s="43">
        <v>-2</v>
      </c>
      <c r="AH47" s="42" t="s">
        <v>405</v>
      </c>
      <c r="AI47" s="43">
        <v>-1</v>
      </c>
      <c r="AJ47" s="42" t="s">
        <v>200</v>
      </c>
      <c r="AK47" s="43">
        <v>0</v>
      </c>
      <c r="AM47" s="42" t="s">
        <v>442</v>
      </c>
      <c r="AN47" s="43">
        <v>1</v>
      </c>
      <c r="AO47" s="42" t="s">
        <v>200</v>
      </c>
      <c r="AP47" s="43">
        <v>0</v>
      </c>
      <c r="AR47" s="11"/>
      <c r="AS47" s="11"/>
      <c r="AT47" s="11"/>
      <c r="AU47" s="11"/>
      <c r="AV47" s="11">
        <f t="shared" si="13"/>
        <v>2</v>
      </c>
      <c r="AW47" s="11">
        <f t="shared" si="14"/>
        <v>0</v>
      </c>
      <c r="AX47" s="11">
        <f t="shared" si="15"/>
        <v>0</v>
      </c>
      <c r="AY47" s="11">
        <f t="shared" si="16"/>
        <v>-3</v>
      </c>
      <c r="AZ47" s="11">
        <f t="shared" si="17"/>
        <v>1</v>
      </c>
      <c r="BA47" s="6">
        <f t="shared" si="18"/>
        <v>0</v>
      </c>
      <c r="BC47" s="47" t="s">
        <v>107</v>
      </c>
      <c r="BD47" s="41" t="s">
        <v>130</v>
      </c>
    </row>
    <row r="48" spans="1:56" ht="89.25" x14ac:dyDescent="0.25">
      <c r="A48" s="131"/>
      <c r="B48" s="120"/>
      <c r="C48" s="41" t="s">
        <v>443</v>
      </c>
      <c r="D48" s="41" t="s">
        <v>435</v>
      </c>
      <c r="E48" s="86">
        <f t="shared" si="6"/>
        <v>-9</v>
      </c>
      <c r="G48" s="42" t="s">
        <v>444</v>
      </c>
      <c r="H48" s="43">
        <v>2</v>
      </c>
      <c r="I48" s="42" t="s">
        <v>426</v>
      </c>
      <c r="J48" s="43">
        <v>-1</v>
      </c>
      <c r="K48" s="42" t="s">
        <v>101</v>
      </c>
      <c r="L48" s="43">
        <v>0</v>
      </c>
      <c r="M48" s="42" t="s">
        <v>427</v>
      </c>
      <c r="N48" s="43">
        <v>1</v>
      </c>
      <c r="O48" s="42" t="s">
        <v>428</v>
      </c>
      <c r="P48" s="43">
        <v>-1</v>
      </c>
      <c r="R48" s="42"/>
      <c r="S48" s="11"/>
      <c r="T48" s="42" t="s">
        <v>445</v>
      </c>
      <c r="U48" s="43">
        <f>IF(T48=0,,(IF(T48='Scaling system'!$F$3,0,(IF(T48='Scaling system'!$F$4,-1,IF(T48='Scaling system'!$F$5,-2,IF(T48='Scaling system'!$F$6,-3)))))))</f>
        <v>-3</v>
      </c>
      <c r="V48" s="42"/>
      <c r="W48" s="43"/>
      <c r="X48" s="42"/>
      <c r="Y48" s="43"/>
      <c r="Z48" s="42"/>
      <c r="AA48" s="43"/>
      <c r="AB48" s="42" t="s">
        <v>375</v>
      </c>
      <c r="AC48" s="43">
        <v>-2</v>
      </c>
      <c r="AF48" s="42" t="s">
        <v>418</v>
      </c>
      <c r="AG48" s="43">
        <v>-2</v>
      </c>
      <c r="AH48" s="42" t="s">
        <v>429</v>
      </c>
      <c r="AI48" s="43">
        <v>-2</v>
      </c>
      <c r="AJ48" s="42" t="s">
        <v>430</v>
      </c>
      <c r="AK48" s="43">
        <v>0</v>
      </c>
      <c r="AM48" s="42" t="s">
        <v>200</v>
      </c>
      <c r="AN48" s="43">
        <v>0</v>
      </c>
      <c r="AO48" s="42" t="s">
        <v>432</v>
      </c>
      <c r="AP48" s="43">
        <v>-1</v>
      </c>
      <c r="AR48" s="11"/>
      <c r="AS48" s="11"/>
      <c r="AT48" s="11"/>
      <c r="AU48" s="11"/>
      <c r="AV48" s="11">
        <f t="shared" si="13"/>
        <v>1</v>
      </c>
      <c r="AW48" s="11">
        <f t="shared" si="14"/>
        <v>0</v>
      </c>
      <c r="AX48" s="11">
        <f t="shared" si="15"/>
        <v>-5</v>
      </c>
      <c r="AY48" s="11">
        <f t="shared" si="16"/>
        <v>-4</v>
      </c>
      <c r="AZ48" s="11">
        <f t="shared" si="17"/>
        <v>-1</v>
      </c>
      <c r="BA48" s="6">
        <f t="shared" si="18"/>
        <v>-9</v>
      </c>
      <c r="BC48" s="47" t="s">
        <v>107</v>
      </c>
      <c r="BD48" s="41" t="s">
        <v>433</v>
      </c>
    </row>
    <row r="49" spans="1:56" ht="89.25" x14ac:dyDescent="0.25">
      <c r="A49" s="129" t="s">
        <v>897</v>
      </c>
      <c r="B49" s="119" t="s">
        <v>899</v>
      </c>
      <c r="C49" s="41" t="s">
        <v>446</v>
      </c>
      <c r="D49" s="41" t="s">
        <v>447</v>
      </c>
      <c r="E49" s="86">
        <f t="shared" si="6"/>
        <v>3</v>
      </c>
      <c r="G49" s="42" t="s">
        <v>448</v>
      </c>
      <c r="H49" s="43">
        <v>3</v>
      </c>
      <c r="I49" s="42" t="s">
        <v>449</v>
      </c>
      <c r="J49" s="43">
        <v>2</v>
      </c>
      <c r="K49" s="42" t="s">
        <v>450</v>
      </c>
      <c r="L49" s="43">
        <v>2</v>
      </c>
      <c r="M49" s="42" t="s">
        <v>451</v>
      </c>
      <c r="N49" s="43">
        <v>2</v>
      </c>
      <c r="O49" s="42" t="s">
        <v>452</v>
      </c>
      <c r="P49" s="43">
        <v>1</v>
      </c>
      <c r="R49" s="45"/>
      <c r="S49" s="11"/>
      <c r="T49" s="42" t="s">
        <v>445</v>
      </c>
      <c r="U49" s="43">
        <f>IF(T49=0,,(IF(T49='Scaling system'!$F$3,0,(IF(T49='Scaling system'!$F$4,-1,IF(T49='Scaling system'!$F$5,-2,IF(T49='Scaling system'!$F$6,-3)))))))</f>
        <v>-3</v>
      </c>
      <c r="V49" s="42"/>
      <c r="W49" s="43"/>
      <c r="X49" s="42"/>
      <c r="Y49" s="43"/>
      <c r="Z49" s="42"/>
      <c r="AA49" s="43"/>
      <c r="AB49" s="42" t="s">
        <v>453</v>
      </c>
      <c r="AC49" s="43">
        <v>1</v>
      </c>
      <c r="AF49" s="42" t="s">
        <v>454</v>
      </c>
      <c r="AG49" s="43">
        <v>-2</v>
      </c>
      <c r="AH49" s="42" t="s">
        <v>455</v>
      </c>
      <c r="AI49" s="43">
        <v>-2</v>
      </c>
      <c r="AJ49" s="42" t="s">
        <v>456</v>
      </c>
      <c r="AK49" s="43">
        <v>0</v>
      </c>
      <c r="AM49" s="42" t="s">
        <v>457</v>
      </c>
      <c r="AN49" s="43">
        <v>1</v>
      </c>
      <c r="AO49" s="42" t="s">
        <v>458</v>
      </c>
      <c r="AP49" s="43">
        <v>-2</v>
      </c>
      <c r="AR49" s="11"/>
      <c r="AS49" s="11"/>
      <c r="AT49" s="11"/>
      <c r="AU49" s="11"/>
      <c r="AV49" s="11">
        <f t="shared" si="13"/>
        <v>10</v>
      </c>
      <c r="AW49" s="11">
        <f t="shared" si="14"/>
        <v>0</v>
      </c>
      <c r="AX49" s="11">
        <f t="shared" si="15"/>
        <v>-2</v>
      </c>
      <c r="AY49" s="11">
        <f t="shared" si="16"/>
        <v>-4</v>
      </c>
      <c r="AZ49" s="11">
        <f t="shared" si="17"/>
        <v>-1</v>
      </c>
      <c r="BA49" s="6">
        <f t="shared" si="18"/>
        <v>3</v>
      </c>
      <c r="BC49" s="47" t="s">
        <v>107</v>
      </c>
      <c r="BD49" s="41" t="s">
        <v>130</v>
      </c>
    </row>
    <row r="50" spans="1:56" ht="89.25" x14ac:dyDescent="0.25">
      <c r="A50" s="130"/>
      <c r="B50" s="121"/>
      <c r="C50" s="41" t="s">
        <v>459</v>
      </c>
      <c r="D50" s="41" t="s">
        <v>460</v>
      </c>
      <c r="E50" s="86">
        <f t="shared" si="6"/>
        <v>-9</v>
      </c>
      <c r="G50" s="42" t="s">
        <v>425</v>
      </c>
      <c r="H50" s="43">
        <v>1</v>
      </c>
      <c r="I50" s="42" t="s">
        <v>461</v>
      </c>
      <c r="J50" s="43">
        <v>-1</v>
      </c>
      <c r="K50" s="42" t="s">
        <v>462</v>
      </c>
      <c r="L50" s="43">
        <v>1</v>
      </c>
      <c r="M50" s="42" t="s">
        <v>463</v>
      </c>
      <c r="N50" s="43">
        <v>0</v>
      </c>
      <c r="O50" s="42" t="s">
        <v>428</v>
      </c>
      <c r="P50" s="43">
        <v>-1</v>
      </c>
      <c r="R50" s="42"/>
      <c r="S50" s="11"/>
      <c r="T50" s="42" t="s">
        <v>104</v>
      </c>
      <c r="U50" s="43">
        <f>IF(T50=0,,(IF(T50='Scaling system'!$F$3,0,(IF(T50='Scaling system'!$F$4,-1,IF(T50='Scaling system'!$F$5,-2,IF(T50='Scaling system'!$F$6,-3)))))))</f>
        <v>-1</v>
      </c>
      <c r="V50" s="42"/>
      <c r="W50" s="43"/>
      <c r="X50" s="42"/>
      <c r="Y50" s="43"/>
      <c r="Z50" s="42"/>
      <c r="AA50" s="43"/>
      <c r="AB50" s="42" t="s">
        <v>464</v>
      </c>
      <c r="AC50" s="43">
        <v>-1</v>
      </c>
      <c r="AF50" s="42" t="s">
        <v>465</v>
      </c>
      <c r="AG50" s="43">
        <v>-2</v>
      </c>
      <c r="AH50" s="42" t="s">
        <v>466</v>
      </c>
      <c r="AI50" s="43">
        <v>-2</v>
      </c>
      <c r="AJ50" s="42" t="s">
        <v>420</v>
      </c>
      <c r="AK50" s="43">
        <v>-1</v>
      </c>
      <c r="AM50" s="42" t="s">
        <v>467</v>
      </c>
      <c r="AN50" s="43">
        <v>-1</v>
      </c>
      <c r="AO50" s="42" t="s">
        <v>468</v>
      </c>
      <c r="AP50" s="43">
        <v>-1</v>
      </c>
      <c r="AR50" s="11"/>
      <c r="AS50" s="11"/>
      <c r="AT50" s="11"/>
      <c r="AU50" s="11"/>
      <c r="AV50" s="11">
        <f t="shared" si="13"/>
        <v>0</v>
      </c>
      <c r="AW50" s="11">
        <f t="shared" si="14"/>
        <v>0</v>
      </c>
      <c r="AX50" s="11">
        <f t="shared" si="15"/>
        <v>-2</v>
      </c>
      <c r="AY50" s="11">
        <f t="shared" si="16"/>
        <v>-5</v>
      </c>
      <c r="AZ50" s="11">
        <f t="shared" si="17"/>
        <v>-2</v>
      </c>
      <c r="BA50" s="6">
        <f t="shared" si="18"/>
        <v>-9</v>
      </c>
      <c r="BC50" s="47" t="s">
        <v>107</v>
      </c>
      <c r="BD50" s="41" t="s">
        <v>433</v>
      </c>
    </row>
    <row r="51" spans="1:56" ht="102" x14ac:dyDescent="0.25">
      <c r="A51" s="130"/>
      <c r="B51" s="121"/>
      <c r="C51" s="41" t="s">
        <v>469</v>
      </c>
      <c r="D51" s="41" t="s">
        <v>470</v>
      </c>
      <c r="E51" s="86">
        <f t="shared" si="6"/>
        <v>-5</v>
      </c>
      <c r="G51" s="42" t="s">
        <v>471</v>
      </c>
      <c r="H51" s="43">
        <v>2</v>
      </c>
      <c r="I51" s="42" t="s">
        <v>472</v>
      </c>
      <c r="J51" s="43">
        <v>2</v>
      </c>
      <c r="K51" s="42" t="s">
        <v>473</v>
      </c>
      <c r="L51" s="43">
        <v>1</v>
      </c>
      <c r="M51" s="42" t="s">
        <v>474</v>
      </c>
      <c r="N51" s="43">
        <v>1</v>
      </c>
      <c r="O51" s="42" t="s">
        <v>475</v>
      </c>
      <c r="P51" s="43">
        <v>-2</v>
      </c>
      <c r="R51" s="42"/>
      <c r="S51" s="11"/>
      <c r="T51" s="42" t="s">
        <v>166</v>
      </c>
      <c r="U51" s="43">
        <f>IF(T51=0,,(IF(T51='Scaling system'!$F$3,0,(IF(T51='Scaling system'!$F$4,-1,IF(T51='Scaling system'!$F$5,-2,IF(T51='Scaling system'!$F$6,-3)))))))</f>
        <v>-2</v>
      </c>
      <c r="V51" s="42"/>
      <c r="W51" s="43"/>
      <c r="X51" s="42"/>
      <c r="Y51" s="43"/>
      <c r="Z51" s="42"/>
      <c r="AA51" s="43"/>
      <c r="AB51" s="42" t="s">
        <v>375</v>
      </c>
      <c r="AC51" s="43">
        <v>-2</v>
      </c>
      <c r="AF51" s="42" t="s">
        <v>476</v>
      </c>
      <c r="AG51" s="43">
        <v>-2</v>
      </c>
      <c r="AH51" s="42" t="s">
        <v>477</v>
      </c>
      <c r="AI51" s="43">
        <v>-1</v>
      </c>
      <c r="AJ51" s="42" t="s">
        <v>430</v>
      </c>
      <c r="AK51" s="43">
        <v>0</v>
      </c>
      <c r="AM51" s="42" t="s">
        <v>431</v>
      </c>
      <c r="AN51" s="43">
        <v>-1</v>
      </c>
      <c r="AO51" s="42" t="s">
        <v>432</v>
      </c>
      <c r="AP51" s="43">
        <v>-1</v>
      </c>
      <c r="AR51" s="11"/>
      <c r="AS51" s="11"/>
      <c r="AT51" s="11"/>
      <c r="AU51" s="11"/>
      <c r="AV51" s="11">
        <f t="shared" si="13"/>
        <v>4</v>
      </c>
      <c r="AW51" s="11">
        <f t="shared" si="14"/>
        <v>0</v>
      </c>
      <c r="AX51" s="11">
        <f t="shared" si="15"/>
        <v>-4</v>
      </c>
      <c r="AY51" s="11">
        <f t="shared" si="16"/>
        <v>-3</v>
      </c>
      <c r="AZ51" s="11">
        <f t="shared" si="17"/>
        <v>-2</v>
      </c>
      <c r="BA51" s="6">
        <f t="shared" si="18"/>
        <v>-5</v>
      </c>
      <c r="BC51" s="47" t="s">
        <v>107</v>
      </c>
      <c r="BD51" s="41" t="s">
        <v>433</v>
      </c>
    </row>
    <row r="52" spans="1:56" ht="63.75" x14ac:dyDescent="0.25">
      <c r="A52" s="130"/>
      <c r="B52" s="120"/>
      <c r="C52" s="41" t="s">
        <v>478</v>
      </c>
      <c r="D52" s="41" t="s">
        <v>479</v>
      </c>
      <c r="E52" s="86">
        <f t="shared" si="6"/>
        <v>-4</v>
      </c>
      <c r="G52" s="42" t="s">
        <v>425</v>
      </c>
      <c r="H52" s="43">
        <v>1</v>
      </c>
      <c r="I52" s="42" t="s">
        <v>480</v>
      </c>
      <c r="J52" s="43">
        <v>0</v>
      </c>
      <c r="K52" s="42" t="s">
        <v>481</v>
      </c>
      <c r="L52" s="43">
        <v>0</v>
      </c>
      <c r="M52" s="42" t="s">
        <v>482</v>
      </c>
      <c r="N52" s="43">
        <v>-2</v>
      </c>
      <c r="O52" s="42" t="s">
        <v>483</v>
      </c>
      <c r="P52" s="43">
        <v>-1</v>
      </c>
      <c r="R52" s="42"/>
      <c r="S52" s="11"/>
      <c r="T52" s="42" t="s">
        <v>112</v>
      </c>
      <c r="U52" s="43">
        <f>IF(T52=0,,(IF(T52='Scaling system'!$F$3,0,(IF(T52='Scaling system'!$F$4,-1,IF(T52='Scaling system'!$F$5,-2,IF(T52='Scaling system'!$F$6,-3)))))))</f>
        <v>0</v>
      </c>
      <c r="V52" s="42"/>
      <c r="W52" s="43"/>
      <c r="X52" s="42"/>
      <c r="Y52" s="43"/>
      <c r="Z52" s="42"/>
      <c r="AA52" s="43"/>
      <c r="AB52" s="42" t="s">
        <v>484</v>
      </c>
      <c r="AC52" s="43">
        <v>1</v>
      </c>
      <c r="AF52" s="42" t="s">
        <v>299</v>
      </c>
      <c r="AG52" s="43">
        <v>0</v>
      </c>
      <c r="AH52" s="42" t="s">
        <v>485</v>
      </c>
      <c r="AI52" s="43">
        <v>-1</v>
      </c>
      <c r="AJ52" s="42" t="s">
        <v>420</v>
      </c>
      <c r="AK52" s="43">
        <v>-1</v>
      </c>
      <c r="AM52" s="42" t="s">
        <v>486</v>
      </c>
      <c r="AN52" s="43">
        <v>-1</v>
      </c>
      <c r="AO52" s="42" t="s">
        <v>487</v>
      </c>
      <c r="AP52" s="43">
        <v>0</v>
      </c>
      <c r="AR52" s="11"/>
      <c r="AS52" s="11"/>
      <c r="AT52" s="11"/>
      <c r="AU52" s="11"/>
      <c r="AV52" s="11">
        <f t="shared" si="13"/>
        <v>-2</v>
      </c>
      <c r="AW52" s="11">
        <f t="shared" si="14"/>
        <v>0</v>
      </c>
      <c r="AX52" s="11">
        <f t="shared" si="15"/>
        <v>1</v>
      </c>
      <c r="AY52" s="11">
        <f t="shared" si="16"/>
        <v>-2</v>
      </c>
      <c r="AZ52" s="11">
        <f t="shared" si="17"/>
        <v>-1</v>
      </c>
      <c r="BA52" s="6">
        <f t="shared" si="18"/>
        <v>-4</v>
      </c>
      <c r="BC52" s="47" t="s">
        <v>107</v>
      </c>
      <c r="BD52" s="41" t="s">
        <v>488</v>
      </c>
    </row>
    <row r="53" spans="1:56" ht="114.75" x14ac:dyDescent="0.25">
      <c r="A53" s="130"/>
      <c r="B53" s="119" t="s">
        <v>489</v>
      </c>
      <c r="C53" s="41" t="s">
        <v>490</v>
      </c>
      <c r="D53" s="41" t="s">
        <v>491</v>
      </c>
      <c r="E53" s="86">
        <f t="shared" si="6"/>
        <v>-1</v>
      </c>
      <c r="G53" s="42" t="s">
        <v>471</v>
      </c>
      <c r="H53" s="43">
        <v>2</v>
      </c>
      <c r="I53" s="42" t="s">
        <v>472</v>
      </c>
      <c r="J53" s="43">
        <v>2</v>
      </c>
      <c r="K53" s="42" t="s">
        <v>492</v>
      </c>
      <c r="L53" s="43">
        <v>1</v>
      </c>
      <c r="M53" s="42" t="s">
        <v>493</v>
      </c>
      <c r="N53" s="43">
        <v>1</v>
      </c>
      <c r="O53" s="42" t="s">
        <v>494</v>
      </c>
      <c r="P53" s="43">
        <v>0</v>
      </c>
      <c r="R53" s="42"/>
      <c r="S53" s="11"/>
      <c r="T53" s="42" t="s">
        <v>104</v>
      </c>
      <c r="U53" s="43">
        <f>IF(T53=0,,(IF(T53='Scaling system'!$F$3,0,(IF(T53='Scaling system'!$F$4,-1,IF(T53='Scaling system'!$F$5,-2,IF(T53='Scaling system'!$F$6,-3)))))))</f>
        <v>-1</v>
      </c>
      <c r="V53" s="42"/>
      <c r="W53" s="43"/>
      <c r="X53" s="42"/>
      <c r="Y53" s="43"/>
      <c r="Z53" s="42"/>
      <c r="AA53" s="43"/>
      <c r="AB53" s="42" t="s">
        <v>495</v>
      </c>
      <c r="AC53" s="43">
        <v>-1</v>
      </c>
      <c r="AF53" s="42" t="s">
        <v>496</v>
      </c>
      <c r="AG53" s="43">
        <v>-3</v>
      </c>
      <c r="AH53" s="42" t="s">
        <v>477</v>
      </c>
      <c r="AI53" s="43">
        <v>-1</v>
      </c>
      <c r="AJ53" s="42" t="s">
        <v>456</v>
      </c>
      <c r="AK53" s="43">
        <v>0</v>
      </c>
      <c r="AM53" s="42" t="s">
        <v>431</v>
      </c>
      <c r="AN53" s="43">
        <v>-1</v>
      </c>
      <c r="AO53" s="42" t="s">
        <v>497</v>
      </c>
      <c r="AP53" s="43">
        <v>0</v>
      </c>
      <c r="AR53" s="11"/>
      <c r="AS53" s="11"/>
      <c r="AT53" s="11"/>
      <c r="AU53" s="11"/>
      <c r="AV53" s="11">
        <f t="shared" si="13"/>
        <v>6</v>
      </c>
      <c r="AW53" s="11">
        <f t="shared" si="14"/>
        <v>0</v>
      </c>
      <c r="AX53" s="11">
        <f t="shared" si="15"/>
        <v>-2</v>
      </c>
      <c r="AY53" s="11">
        <f t="shared" si="16"/>
        <v>-4</v>
      </c>
      <c r="AZ53" s="11">
        <f t="shared" si="17"/>
        <v>-1</v>
      </c>
      <c r="BA53" s="6">
        <f t="shared" si="18"/>
        <v>-1</v>
      </c>
      <c r="BC53" s="47" t="s">
        <v>107</v>
      </c>
      <c r="BD53" s="41" t="s">
        <v>130</v>
      </c>
    </row>
    <row r="54" spans="1:56" ht="76.5" x14ac:dyDescent="0.25">
      <c r="A54" s="130"/>
      <c r="B54" s="121"/>
      <c r="C54" s="41" t="s">
        <v>498</v>
      </c>
      <c r="D54" s="41" t="s">
        <v>499</v>
      </c>
      <c r="E54" s="86">
        <f t="shared" si="6"/>
        <v>2</v>
      </c>
      <c r="G54" s="42" t="s">
        <v>471</v>
      </c>
      <c r="H54" s="43">
        <v>2</v>
      </c>
      <c r="I54" s="42" t="s">
        <v>500</v>
      </c>
      <c r="J54" s="43">
        <v>2</v>
      </c>
      <c r="K54" s="42" t="s">
        <v>492</v>
      </c>
      <c r="L54" s="43">
        <v>1</v>
      </c>
      <c r="M54" s="42" t="s">
        <v>493</v>
      </c>
      <c r="N54" s="43">
        <v>2</v>
      </c>
      <c r="O54" s="42" t="s">
        <v>494</v>
      </c>
      <c r="P54" s="43">
        <v>0</v>
      </c>
      <c r="R54" s="42"/>
      <c r="S54" s="11"/>
      <c r="T54" s="42" t="s">
        <v>104</v>
      </c>
      <c r="U54" s="43">
        <f>IF(T54=0,,(IF(T54='Scaling system'!$F$3,0,(IF(T54='Scaling system'!$F$4,-1,IF(T54='Scaling system'!$F$5,-2,IF(T54='Scaling system'!$F$6,-3)))))))</f>
        <v>-1</v>
      </c>
      <c r="V54" s="42"/>
      <c r="W54" s="43"/>
      <c r="X54" s="42"/>
      <c r="Y54" s="43"/>
      <c r="Z54" s="42"/>
      <c r="AA54" s="43"/>
      <c r="AB54" s="42" t="s">
        <v>495</v>
      </c>
      <c r="AC54" s="43">
        <v>-1</v>
      </c>
      <c r="AF54" s="42" t="s">
        <v>501</v>
      </c>
      <c r="AG54" s="43">
        <v>-3</v>
      </c>
      <c r="AH54" s="42" t="s">
        <v>477</v>
      </c>
      <c r="AI54" s="43">
        <v>-1</v>
      </c>
      <c r="AJ54" s="42" t="s">
        <v>456</v>
      </c>
      <c r="AK54" s="43">
        <v>0</v>
      </c>
      <c r="AM54" s="42" t="s">
        <v>502</v>
      </c>
      <c r="AN54" s="43">
        <v>1</v>
      </c>
      <c r="AO54" s="42" t="s">
        <v>497</v>
      </c>
      <c r="AP54" s="43">
        <v>0</v>
      </c>
      <c r="AR54" s="11"/>
      <c r="AS54" s="11"/>
      <c r="AT54" s="11"/>
      <c r="AU54" s="11"/>
      <c r="AV54" s="11">
        <f t="shared" si="13"/>
        <v>7</v>
      </c>
      <c r="AW54" s="11">
        <f t="shared" si="14"/>
        <v>0</v>
      </c>
      <c r="AX54" s="11">
        <f t="shared" si="15"/>
        <v>-2</v>
      </c>
      <c r="AY54" s="11">
        <f t="shared" si="16"/>
        <v>-4</v>
      </c>
      <c r="AZ54" s="11">
        <f t="shared" si="17"/>
        <v>1</v>
      </c>
      <c r="BA54" s="6">
        <f t="shared" si="18"/>
        <v>2</v>
      </c>
      <c r="BC54" s="47" t="s">
        <v>107</v>
      </c>
      <c r="BD54" s="41" t="s">
        <v>130</v>
      </c>
    </row>
    <row r="55" spans="1:56" ht="74.25" customHeight="1" x14ac:dyDescent="0.25">
      <c r="A55" s="130"/>
      <c r="B55" s="121"/>
      <c r="C55" s="41" t="s">
        <v>503</v>
      </c>
      <c r="D55" s="41" t="s">
        <v>504</v>
      </c>
      <c r="E55" s="86">
        <f t="shared" si="6"/>
        <v>3</v>
      </c>
      <c r="G55" s="42" t="s">
        <v>471</v>
      </c>
      <c r="H55" s="43">
        <v>2</v>
      </c>
      <c r="I55" s="42" t="s">
        <v>505</v>
      </c>
      <c r="J55" s="43">
        <v>3</v>
      </c>
      <c r="K55" s="42" t="s">
        <v>492</v>
      </c>
      <c r="L55" s="43">
        <v>1</v>
      </c>
      <c r="M55" s="42" t="s">
        <v>493</v>
      </c>
      <c r="N55" s="43">
        <v>2</v>
      </c>
      <c r="O55" s="42" t="s">
        <v>506</v>
      </c>
      <c r="P55" s="43">
        <v>1</v>
      </c>
      <c r="R55" s="42"/>
      <c r="S55" s="11"/>
      <c r="T55" s="42" t="s">
        <v>104</v>
      </c>
      <c r="U55" s="43">
        <f>IF(T55=0,,(IF(T55='Scaling system'!$F$3,0,(IF(T55='Scaling system'!$F$4,-1,IF(T55='Scaling system'!$F$5,-2,IF(T55='Scaling system'!$F$6,-3)))))))</f>
        <v>-1</v>
      </c>
      <c r="V55" s="42"/>
      <c r="W55" s="43"/>
      <c r="X55" s="42"/>
      <c r="Y55" s="43"/>
      <c r="Z55" s="42"/>
      <c r="AA55" s="43"/>
      <c r="AB55" s="42" t="s">
        <v>495</v>
      </c>
      <c r="AC55" s="43">
        <v>-1</v>
      </c>
      <c r="AF55" s="42" t="s">
        <v>507</v>
      </c>
      <c r="AG55" s="43">
        <v>-2</v>
      </c>
      <c r="AH55" s="42" t="s">
        <v>508</v>
      </c>
      <c r="AI55" s="43">
        <v>-1</v>
      </c>
      <c r="AJ55" s="42" t="s">
        <v>456</v>
      </c>
      <c r="AK55" s="43">
        <v>0</v>
      </c>
      <c r="AM55" s="42" t="s">
        <v>509</v>
      </c>
      <c r="AN55" s="43">
        <v>-1</v>
      </c>
      <c r="AO55" s="42" t="s">
        <v>497</v>
      </c>
      <c r="AP55" s="43">
        <v>0</v>
      </c>
      <c r="AR55" s="11"/>
      <c r="AS55" s="11"/>
      <c r="AT55" s="11"/>
      <c r="AU55" s="11"/>
      <c r="AV55" s="11">
        <f t="shared" si="13"/>
        <v>9</v>
      </c>
      <c r="AW55" s="11">
        <f t="shared" si="14"/>
        <v>0</v>
      </c>
      <c r="AX55" s="11">
        <f t="shared" si="15"/>
        <v>-2</v>
      </c>
      <c r="AY55" s="11">
        <f t="shared" si="16"/>
        <v>-3</v>
      </c>
      <c r="AZ55" s="11">
        <f t="shared" si="17"/>
        <v>-1</v>
      </c>
      <c r="BA55" s="6">
        <f t="shared" si="18"/>
        <v>3</v>
      </c>
      <c r="BC55" s="47" t="s">
        <v>107</v>
      </c>
      <c r="BD55" s="41" t="s">
        <v>510</v>
      </c>
    </row>
    <row r="56" spans="1:56" ht="84" customHeight="1" x14ac:dyDescent="0.25">
      <c r="A56" s="131"/>
      <c r="B56" s="120"/>
      <c r="C56" s="41" t="s">
        <v>511</v>
      </c>
      <c r="D56" s="41" t="s">
        <v>512</v>
      </c>
      <c r="E56" s="86">
        <f t="shared" si="6"/>
        <v>4</v>
      </c>
      <c r="G56" s="42" t="s">
        <v>513</v>
      </c>
      <c r="H56" s="43">
        <v>1</v>
      </c>
      <c r="I56" s="42" t="s">
        <v>514</v>
      </c>
      <c r="J56" s="43">
        <v>2</v>
      </c>
      <c r="K56" s="42" t="s">
        <v>515</v>
      </c>
      <c r="L56" s="43">
        <v>1</v>
      </c>
      <c r="M56" s="42" t="s">
        <v>516</v>
      </c>
      <c r="N56" s="43">
        <v>2</v>
      </c>
      <c r="O56" s="42" t="s">
        <v>494</v>
      </c>
      <c r="P56" s="43">
        <v>0</v>
      </c>
      <c r="R56" s="42"/>
      <c r="S56" s="11"/>
      <c r="T56" s="42" t="s">
        <v>104</v>
      </c>
      <c r="U56" s="43">
        <f>IF(T56=0,,(IF(T56='Scaling system'!$F$3,0,(IF(T56='Scaling system'!$F$4,-1,IF(T56='Scaling system'!$F$5,-2,IF(T56='Scaling system'!$F$6,-3)))))))</f>
        <v>-1</v>
      </c>
      <c r="V56" s="42"/>
      <c r="W56" s="43"/>
      <c r="X56" s="42"/>
      <c r="Y56" s="43"/>
      <c r="Z56" s="42"/>
      <c r="AA56" s="43"/>
      <c r="AB56" s="42" t="s">
        <v>495</v>
      </c>
      <c r="AC56" s="43">
        <v>-1</v>
      </c>
      <c r="AF56" s="42" t="s">
        <v>517</v>
      </c>
      <c r="AG56" s="43">
        <v>-1</v>
      </c>
      <c r="AH56" s="42" t="s">
        <v>518</v>
      </c>
      <c r="AI56" s="43">
        <v>0</v>
      </c>
      <c r="AJ56" s="42" t="s">
        <v>456</v>
      </c>
      <c r="AK56" s="43">
        <v>0</v>
      </c>
      <c r="AM56" s="42" t="s">
        <v>502</v>
      </c>
      <c r="AN56" s="43">
        <v>1</v>
      </c>
      <c r="AO56" s="42" t="s">
        <v>497</v>
      </c>
      <c r="AP56" s="43">
        <v>0</v>
      </c>
      <c r="AR56" s="11"/>
      <c r="AS56" s="11"/>
      <c r="AT56" s="11"/>
      <c r="AU56" s="11"/>
      <c r="AV56" s="11">
        <f t="shared" si="13"/>
        <v>6</v>
      </c>
      <c r="AW56" s="11">
        <f t="shared" si="14"/>
        <v>0</v>
      </c>
      <c r="AX56" s="11">
        <f t="shared" si="15"/>
        <v>-2</v>
      </c>
      <c r="AY56" s="11">
        <f t="shared" si="16"/>
        <v>-1</v>
      </c>
      <c r="AZ56" s="11">
        <f t="shared" si="17"/>
        <v>1</v>
      </c>
      <c r="BA56" s="6">
        <f t="shared" si="18"/>
        <v>4</v>
      </c>
      <c r="BC56" s="47" t="s">
        <v>107</v>
      </c>
      <c r="BD56" s="41" t="s">
        <v>519</v>
      </c>
    </row>
    <row r="57" spans="1:56" ht="89.25" x14ac:dyDescent="0.25">
      <c r="A57" s="129" t="s">
        <v>897</v>
      </c>
      <c r="B57" s="119" t="s">
        <v>900</v>
      </c>
      <c r="C57" s="41" t="s">
        <v>520</v>
      </c>
      <c r="D57" s="41" t="s">
        <v>521</v>
      </c>
      <c r="E57" s="86">
        <f t="shared" si="6"/>
        <v>-2</v>
      </c>
      <c r="G57" s="42" t="s">
        <v>522</v>
      </c>
      <c r="H57" s="43">
        <v>-1</v>
      </c>
      <c r="I57" s="42" t="s">
        <v>523</v>
      </c>
      <c r="J57" s="43">
        <v>1</v>
      </c>
      <c r="K57" s="42" t="s">
        <v>481</v>
      </c>
      <c r="L57" s="43">
        <v>0</v>
      </c>
      <c r="M57" s="42" t="s">
        <v>524</v>
      </c>
      <c r="N57" s="43">
        <v>1</v>
      </c>
      <c r="O57" s="42" t="s">
        <v>494</v>
      </c>
      <c r="P57" s="43">
        <v>0</v>
      </c>
      <c r="R57" s="42"/>
      <c r="S57" s="11"/>
      <c r="T57" s="42" t="s">
        <v>104</v>
      </c>
      <c r="U57" s="43">
        <f>IF(T57=0,,(IF(T57='Scaling system'!$F$3,0,(IF(T57='Scaling system'!$F$4,-1,IF(T57='Scaling system'!$F$5,-2,IF(T57='Scaling system'!$F$6,-3)))))))</f>
        <v>-1</v>
      </c>
      <c r="V57" s="42"/>
      <c r="W57" s="43"/>
      <c r="X57" s="42"/>
      <c r="Y57" s="43"/>
      <c r="Z57" s="42"/>
      <c r="AA57" s="43"/>
      <c r="AB57" s="42" t="s">
        <v>495</v>
      </c>
      <c r="AC57" s="43">
        <v>-1</v>
      </c>
      <c r="AF57" s="42" t="s">
        <v>525</v>
      </c>
      <c r="AG57" s="43">
        <v>-2</v>
      </c>
      <c r="AH57" s="42" t="s">
        <v>518</v>
      </c>
      <c r="AI57" s="43">
        <v>0</v>
      </c>
      <c r="AJ57" s="42" t="s">
        <v>456</v>
      </c>
      <c r="AK57" s="43">
        <v>0</v>
      </c>
      <c r="AM57" s="42" t="s">
        <v>502</v>
      </c>
      <c r="AN57" s="43">
        <v>1</v>
      </c>
      <c r="AO57" s="42" t="s">
        <v>497</v>
      </c>
      <c r="AP57" s="43">
        <v>0</v>
      </c>
      <c r="AR57" s="11"/>
      <c r="AS57" s="11"/>
      <c r="AT57" s="11"/>
      <c r="AU57" s="11"/>
      <c r="AV57" s="11">
        <f t="shared" si="13"/>
        <v>1</v>
      </c>
      <c r="AW57" s="11">
        <f t="shared" si="14"/>
        <v>0</v>
      </c>
      <c r="AX57" s="11">
        <f t="shared" si="15"/>
        <v>-2</v>
      </c>
      <c r="AY57" s="11">
        <f t="shared" si="16"/>
        <v>-2</v>
      </c>
      <c r="AZ57" s="11">
        <f t="shared" si="17"/>
        <v>1</v>
      </c>
      <c r="BA57" s="6">
        <f t="shared" si="18"/>
        <v>-2</v>
      </c>
      <c r="BC57" s="47" t="s">
        <v>107</v>
      </c>
      <c r="BD57" s="41" t="s">
        <v>526</v>
      </c>
    </row>
    <row r="58" spans="1:56" ht="79.5" customHeight="1" x14ac:dyDescent="0.25">
      <c r="A58" s="130"/>
      <c r="B58" s="121"/>
      <c r="C58" s="41" t="s">
        <v>527</v>
      </c>
      <c r="D58" s="41" t="s">
        <v>528</v>
      </c>
      <c r="E58" s="86">
        <f t="shared" si="6"/>
        <v>0</v>
      </c>
      <c r="G58" s="42" t="s">
        <v>529</v>
      </c>
      <c r="H58" s="43">
        <v>2</v>
      </c>
      <c r="I58" s="42" t="s">
        <v>530</v>
      </c>
      <c r="J58" s="43">
        <v>2</v>
      </c>
      <c r="K58" s="42" t="s">
        <v>531</v>
      </c>
      <c r="L58" s="43">
        <v>1</v>
      </c>
      <c r="M58" s="42" t="s">
        <v>516</v>
      </c>
      <c r="N58" s="43">
        <v>2</v>
      </c>
      <c r="O58" s="42" t="s">
        <v>494</v>
      </c>
      <c r="P58" s="43">
        <v>0</v>
      </c>
      <c r="R58" s="42"/>
      <c r="S58" s="11"/>
      <c r="T58" s="42" t="s">
        <v>166</v>
      </c>
      <c r="U58" s="43">
        <f>IF(T58=0,,(IF(T58='Scaling system'!$F$3,0,(IF(T58='Scaling system'!$F$4,-1,IF(T58='Scaling system'!$F$5,-2,IF(T58='Scaling system'!$F$6,-3)))))))</f>
        <v>-2</v>
      </c>
      <c r="V58" s="42"/>
      <c r="W58" s="43"/>
      <c r="X58" s="42"/>
      <c r="Y58" s="43"/>
      <c r="Z58" s="42"/>
      <c r="AA58" s="43"/>
      <c r="AB58" s="42" t="s">
        <v>495</v>
      </c>
      <c r="AC58" s="43">
        <v>-1</v>
      </c>
      <c r="AF58" s="42" t="s">
        <v>532</v>
      </c>
      <c r="AG58" s="43">
        <v>-2</v>
      </c>
      <c r="AH58" s="42" t="s">
        <v>477</v>
      </c>
      <c r="AI58" s="43">
        <v>-1</v>
      </c>
      <c r="AJ58" s="42" t="s">
        <v>456</v>
      </c>
      <c r="AK58" s="43">
        <v>0</v>
      </c>
      <c r="AM58" s="42" t="s">
        <v>509</v>
      </c>
      <c r="AN58" s="43">
        <v>-1</v>
      </c>
      <c r="AO58" s="42" t="s">
        <v>497</v>
      </c>
      <c r="AP58" s="43">
        <v>0</v>
      </c>
      <c r="AR58" s="11"/>
      <c r="AS58" s="11"/>
      <c r="AT58" s="11"/>
      <c r="AU58" s="11"/>
      <c r="AV58" s="11">
        <f t="shared" si="13"/>
        <v>7</v>
      </c>
      <c r="AW58" s="11">
        <f t="shared" si="14"/>
        <v>0</v>
      </c>
      <c r="AX58" s="11">
        <f t="shared" si="15"/>
        <v>-3</v>
      </c>
      <c r="AY58" s="11">
        <f t="shared" si="16"/>
        <v>-3</v>
      </c>
      <c r="AZ58" s="11">
        <f t="shared" si="17"/>
        <v>-1</v>
      </c>
      <c r="BA58" s="6">
        <f t="shared" si="18"/>
        <v>0</v>
      </c>
      <c r="BC58" s="47" t="s">
        <v>107</v>
      </c>
      <c r="BD58" s="41" t="s">
        <v>130</v>
      </c>
    </row>
    <row r="59" spans="1:56" ht="89.25" x14ac:dyDescent="0.25">
      <c r="A59" s="130"/>
      <c r="B59" s="121"/>
      <c r="C59" s="41" t="s">
        <v>533</v>
      </c>
      <c r="D59" s="41" t="s">
        <v>534</v>
      </c>
      <c r="E59" s="86">
        <f t="shared" si="6"/>
        <v>3</v>
      </c>
      <c r="G59" s="42" t="s">
        <v>529</v>
      </c>
      <c r="H59" s="43">
        <v>2</v>
      </c>
      <c r="I59" s="42" t="s">
        <v>535</v>
      </c>
      <c r="J59" s="43">
        <v>3</v>
      </c>
      <c r="K59" s="42" t="s">
        <v>492</v>
      </c>
      <c r="L59" s="43">
        <v>1</v>
      </c>
      <c r="M59" s="42" t="s">
        <v>493</v>
      </c>
      <c r="N59" s="43">
        <v>2</v>
      </c>
      <c r="O59" s="42" t="s">
        <v>494</v>
      </c>
      <c r="P59" s="43">
        <v>0</v>
      </c>
      <c r="R59" s="42"/>
      <c r="S59" s="11"/>
      <c r="T59" s="42" t="s">
        <v>104</v>
      </c>
      <c r="U59" s="43">
        <f>IF(T59=0,,(IF(T59='Scaling system'!$F$3,0,(IF(T59='Scaling system'!$F$4,-1,IF(T59='Scaling system'!$F$5,-2,IF(T59='Scaling system'!$F$6,-3)))))))</f>
        <v>-1</v>
      </c>
      <c r="V59" s="42"/>
      <c r="W59" s="43"/>
      <c r="X59" s="42"/>
      <c r="Y59" s="43"/>
      <c r="Z59" s="42"/>
      <c r="AA59" s="43"/>
      <c r="AB59" s="42" t="s">
        <v>495</v>
      </c>
      <c r="AC59" s="43">
        <v>-1</v>
      </c>
      <c r="AF59" s="42" t="s">
        <v>517</v>
      </c>
      <c r="AG59" s="43">
        <v>-2</v>
      </c>
      <c r="AH59" s="42" t="s">
        <v>518</v>
      </c>
      <c r="AI59" s="43">
        <v>0</v>
      </c>
      <c r="AJ59" s="42" t="s">
        <v>456</v>
      </c>
      <c r="AK59" s="43">
        <v>0</v>
      </c>
      <c r="AM59" s="42" t="s">
        <v>431</v>
      </c>
      <c r="AN59" s="43">
        <v>-1</v>
      </c>
      <c r="AO59" s="42" t="s">
        <v>536</v>
      </c>
      <c r="AP59" s="43">
        <v>0</v>
      </c>
      <c r="AR59" s="11"/>
      <c r="AS59" s="11"/>
      <c r="AT59" s="11"/>
      <c r="AU59" s="11"/>
      <c r="AV59" s="11">
        <f t="shared" si="13"/>
        <v>8</v>
      </c>
      <c r="AW59" s="11">
        <f t="shared" si="14"/>
        <v>0</v>
      </c>
      <c r="AX59" s="11">
        <f t="shared" si="15"/>
        <v>-2</v>
      </c>
      <c r="AY59" s="11">
        <f t="shared" si="16"/>
        <v>-2</v>
      </c>
      <c r="AZ59" s="11">
        <f t="shared" si="17"/>
        <v>-1</v>
      </c>
      <c r="BA59" s="6">
        <f t="shared" si="18"/>
        <v>3</v>
      </c>
      <c r="BC59" s="47" t="s">
        <v>107</v>
      </c>
      <c r="BD59" s="41" t="s">
        <v>519</v>
      </c>
    </row>
    <row r="60" spans="1:56" ht="89.25" x14ac:dyDescent="0.25">
      <c r="A60" s="130"/>
      <c r="B60" s="121"/>
      <c r="C60" s="41" t="s">
        <v>537</v>
      </c>
      <c r="D60" s="41" t="s">
        <v>538</v>
      </c>
      <c r="E60" s="86">
        <f t="shared" si="6"/>
        <v>0</v>
      </c>
      <c r="G60" s="42" t="s">
        <v>529</v>
      </c>
      <c r="H60" s="43">
        <v>2</v>
      </c>
      <c r="I60" s="42" t="s">
        <v>539</v>
      </c>
      <c r="J60" s="43">
        <v>3</v>
      </c>
      <c r="K60" s="42" t="s">
        <v>492</v>
      </c>
      <c r="L60" s="43">
        <v>1</v>
      </c>
      <c r="M60" s="42" t="s">
        <v>540</v>
      </c>
      <c r="N60" s="43">
        <v>1</v>
      </c>
      <c r="O60" s="42" t="s">
        <v>541</v>
      </c>
      <c r="P60" s="43">
        <v>-1</v>
      </c>
      <c r="R60" s="42"/>
      <c r="S60" s="11"/>
      <c r="T60" s="42" t="s">
        <v>104</v>
      </c>
      <c r="U60" s="43">
        <f>IF(T60=0,,(IF(T60='Scaling system'!$F$3,0,(IF(T60='Scaling system'!$F$4,-1,IF(T60='Scaling system'!$F$5,-2,IF(T60='Scaling system'!$F$6,-3)))))))</f>
        <v>-1</v>
      </c>
      <c r="V60" s="42"/>
      <c r="W60" s="43"/>
      <c r="X60" s="42"/>
      <c r="Y60" s="43"/>
      <c r="Z60" s="42"/>
      <c r="AA60" s="43"/>
      <c r="AB60" s="42" t="s">
        <v>495</v>
      </c>
      <c r="AC60" s="43">
        <v>-1</v>
      </c>
      <c r="AF60" s="42" t="s">
        <v>542</v>
      </c>
      <c r="AG60" s="43">
        <v>-1</v>
      </c>
      <c r="AH60" s="42" t="s">
        <v>543</v>
      </c>
      <c r="AI60" s="43">
        <v>-1</v>
      </c>
      <c r="AJ60" s="42" t="s">
        <v>456</v>
      </c>
      <c r="AK60" s="43">
        <v>0</v>
      </c>
      <c r="AM60" s="42" t="s">
        <v>544</v>
      </c>
      <c r="AN60" s="43">
        <v>-1</v>
      </c>
      <c r="AO60" s="42" t="s">
        <v>432</v>
      </c>
      <c r="AP60" s="43">
        <v>-1</v>
      </c>
      <c r="AR60" s="11"/>
      <c r="AS60" s="11"/>
      <c r="AT60" s="11"/>
      <c r="AU60" s="11"/>
      <c r="AV60" s="11">
        <f t="shared" si="13"/>
        <v>6</v>
      </c>
      <c r="AW60" s="11">
        <f t="shared" si="14"/>
        <v>0</v>
      </c>
      <c r="AX60" s="11">
        <f t="shared" si="15"/>
        <v>-2</v>
      </c>
      <c r="AY60" s="11">
        <f t="shared" si="16"/>
        <v>-2</v>
      </c>
      <c r="AZ60" s="11">
        <f t="shared" si="17"/>
        <v>-2</v>
      </c>
      <c r="BA60" s="6">
        <f t="shared" si="18"/>
        <v>0</v>
      </c>
      <c r="BC60" s="47" t="s">
        <v>107</v>
      </c>
      <c r="BD60" s="41" t="s">
        <v>130</v>
      </c>
    </row>
    <row r="61" spans="1:56" ht="63.75" x14ac:dyDescent="0.25">
      <c r="A61" s="130"/>
      <c r="B61" s="121"/>
      <c r="C61" s="41" t="s">
        <v>545</v>
      </c>
      <c r="D61" s="50" t="s">
        <v>546</v>
      </c>
      <c r="E61" s="88">
        <f t="shared" si="6"/>
        <v>3</v>
      </c>
      <c r="G61" s="42" t="s">
        <v>529</v>
      </c>
      <c r="H61" s="43">
        <v>2</v>
      </c>
      <c r="I61" s="42" t="s">
        <v>547</v>
      </c>
      <c r="J61" s="43">
        <v>3</v>
      </c>
      <c r="K61" s="42" t="s">
        <v>492</v>
      </c>
      <c r="L61" s="43">
        <v>1</v>
      </c>
      <c r="M61" s="42" t="s">
        <v>493</v>
      </c>
      <c r="N61" s="43">
        <v>2</v>
      </c>
      <c r="O61" s="42" t="s">
        <v>506</v>
      </c>
      <c r="P61" s="43">
        <v>1</v>
      </c>
      <c r="R61" s="42"/>
      <c r="S61" s="11"/>
      <c r="T61" s="42" t="s">
        <v>104</v>
      </c>
      <c r="U61" s="43">
        <f>IF(T61=0,,(IF(T61='Scaling system'!$F$3,0,(IF(T61='Scaling system'!$F$4,-1,IF(T61='Scaling system'!$F$5,-2,IF(T61='Scaling system'!$F$6,-3)))))))</f>
        <v>-1</v>
      </c>
      <c r="V61" s="42"/>
      <c r="W61" s="43"/>
      <c r="X61" s="42"/>
      <c r="Y61" s="43"/>
      <c r="Z61" s="42"/>
      <c r="AA61" s="43"/>
      <c r="AB61" s="42" t="s">
        <v>495</v>
      </c>
      <c r="AC61" s="43">
        <v>-1</v>
      </c>
      <c r="AF61" s="42" t="s">
        <v>548</v>
      </c>
      <c r="AG61" s="43">
        <v>-2</v>
      </c>
      <c r="AH61" s="42" t="s">
        <v>549</v>
      </c>
      <c r="AI61" s="43">
        <v>-1</v>
      </c>
      <c r="AJ61" s="42" t="s">
        <v>456</v>
      </c>
      <c r="AK61" s="43">
        <v>0</v>
      </c>
      <c r="AM61" s="42" t="s">
        <v>509</v>
      </c>
      <c r="AN61" s="43">
        <v>-1</v>
      </c>
      <c r="AO61" s="42" t="s">
        <v>497</v>
      </c>
      <c r="AP61" s="43">
        <v>0</v>
      </c>
      <c r="AR61" s="11"/>
      <c r="AS61" s="11"/>
      <c r="AT61" s="11"/>
      <c r="AU61" s="11"/>
      <c r="AV61" s="11">
        <f t="shared" si="13"/>
        <v>9</v>
      </c>
      <c r="AW61" s="11">
        <f t="shared" si="14"/>
        <v>0</v>
      </c>
      <c r="AX61" s="11">
        <f t="shared" si="15"/>
        <v>-2</v>
      </c>
      <c r="AY61" s="11">
        <f t="shared" si="16"/>
        <v>-3</v>
      </c>
      <c r="AZ61" s="11">
        <f t="shared" si="17"/>
        <v>-1</v>
      </c>
      <c r="BA61" s="6">
        <f t="shared" si="18"/>
        <v>3</v>
      </c>
      <c r="BC61" s="47" t="s">
        <v>107</v>
      </c>
      <c r="BD61" s="41" t="s">
        <v>550</v>
      </c>
    </row>
    <row r="62" spans="1:56" ht="63.75" x14ac:dyDescent="0.25">
      <c r="A62" s="130"/>
      <c r="B62" s="121"/>
      <c r="C62" s="41" t="s">
        <v>551</v>
      </c>
      <c r="D62" s="41" t="s">
        <v>552</v>
      </c>
      <c r="E62" s="86">
        <f t="shared" si="6"/>
        <v>4</v>
      </c>
      <c r="G62" s="42" t="s">
        <v>529</v>
      </c>
      <c r="H62" s="43">
        <v>2</v>
      </c>
      <c r="I62" s="42" t="s">
        <v>553</v>
      </c>
      <c r="J62" s="43">
        <v>3</v>
      </c>
      <c r="K62" s="42" t="s">
        <v>492</v>
      </c>
      <c r="L62" s="43">
        <v>1</v>
      </c>
      <c r="M62" s="42" t="s">
        <v>493</v>
      </c>
      <c r="N62" s="43">
        <v>3</v>
      </c>
      <c r="O62" s="42" t="s">
        <v>506</v>
      </c>
      <c r="P62" s="43">
        <v>1</v>
      </c>
      <c r="R62" s="42"/>
      <c r="S62" s="11"/>
      <c r="T62" s="42" t="s">
        <v>104</v>
      </c>
      <c r="U62" s="43">
        <f>IF(T62=0,,(IF(T62='Scaling system'!$F$3,0,(IF(T62='Scaling system'!$F$4,-1,IF(T62='Scaling system'!$F$5,-2,IF(T62='Scaling system'!$F$6,-3)))))))</f>
        <v>-1</v>
      </c>
      <c r="V62" s="42"/>
      <c r="W62" s="43"/>
      <c r="X62" s="42"/>
      <c r="Y62" s="43"/>
      <c r="Z62" s="42"/>
      <c r="AA62" s="43"/>
      <c r="AB62" s="42" t="s">
        <v>495</v>
      </c>
      <c r="AC62" s="43">
        <v>-1</v>
      </c>
      <c r="AF62" s="42" t="s">
        <v>554</v>
      </c>
      <c r="AG62" s="43">
        <v>-2</v>
      </c>
      <c r="AH62" s="42" t="s">
        <v>555</v>
      </c>
      <c r="AI62" s="43">
        <v>-1</v>
      </c>
      <c r="AJ62" s="42" t="s">
        <v>456</v>
      </c>
      <c r="AK62" s="43">
        <v>0</v>
      </c>
      <c r="AM62" s="42" t="s">
        <v>200</v>
      </c>
      <c r="AN62" s="43">
        <v>0</v>
      </c>
      <c r="AO62" s="42" t="s">
        <v>432</v>
      </c>
      <c r="AP62" s="43">
        <v>-1</v>
      </c>
      <c r="AR62" s="11"/>
      <c r="AS62" s="11"/>
      <c r="AT62" s="11"/>
      <c r="AU62" s="11"/>
      <c r="AV62" s="11">
        <f t="shared" si="13"/>
        <v>10</v>
      </c>
      <c r="AW62" s="11">
        <f t="shared" si="14"/>
        <v>0</v>
      </c>
      <c r="AX62" s="11">
        <f t="shared" si="15"/>
        <v>-2</v>
      </c>
      <c r="AY62" s="11">
        <f t="shared" si="16"/>
        <v>-3</v>
      </c>
      <c r="AZ62" s="11">
        <f t="shared" si="17"/>
        <v>-1</v>
      </c>
      <c r="BA62" s="6">
        <f t="shared" si="18"/>
        <v>4</v>
      </c>
      <c r="BC62" s="47" t="s">
        <v>107</v>
      </c>
      <c r="BD62" s="41" t="s">
        <v>130</v>
      </c>
    </row>
    <row r="63" spans="1:56" ht="102" customHeight="1" x14ac:dyDescent="0.25">
      <c r="A63" s="130"/>
      <c r="B63" s="121"/>
      <c r="C63" s="41" t="s">
        <v>556</v>
      </c>
      <c r="D63" s="41" t="s">
        <v>557</v>
      </c>
      <c r="E63" s="86">
        <f t="shared" si="6"/>
        <v>0</v>
      </c>
      <c r="G63" s="42" t="s">
        <v>283</v>
      </c>
      <c r="H63" s="43">
        <v>0</v>
      </c>
      <c r="I63" s="42" t="s">
        <v>200</v>
      </c>
      <c r="J63" s="43">
        <v>0</v>
      </c>
      <c r="K63" s="42" t="s">
        <v>492</v>
      </c>
      <c r="L63" s="43">
        <v>1</v>
      </c>
      <c r="M63" s="42" t="s">
        <v>540</v>
      </c>
      <c r="N63" s="43">
        <v>1</v>
      </c>
      <c r="O63" s="42" t="s">
        <v>200</v>
      </c>
      <c r="P63" s="43">
        <v>0</v>
      </c>
      <c r="R63" s="42"/>
      <c r="S63" s="11"/>
      <c r="T63" s="42" t="s">
        <v>104</v>
      </c>
      <c r="U63" s="43">
        <f>IF(T63=0,,(IF(T63='Scaling system'!$F$3,0,(IF(T63='Scaling system'!$F$4,-1,IF(T63='Scaling system'!$F$5,-2,IF(T63='Scaling system'!$F$6,-3)))))))</f>
        <v>-1</v>
      </c>
      <c r="V63" s="42"/>
      <c r="W63" s="43"/>
      <c r="X63" s="42"/>
      <c r="Y63" s="43"/>
      <c r="Z63" s="42"/>
      <c r="AA63" s="43"/>
      <c r="AB63" s="42" t="s">
        <v>558</v>
      </c>
      <c r="AC63" s="43">
        <v>0</v>
      </c>
      <c r="AF63" s="42" t="s">
        <v>559</v>
      </c>
      <c r="AG63" s="43">
        <v>-1</v>
      </c>
      <c r="AH63" s="42" t="s">
        <v>560</v>
      </c>
      <c r="AI63" s="43">
        <v>0</v>
      </c>
      <c r="AJ63" s="42" t="s">
        <v>561</v>
      </c>
      <c r="AK63" s="43">
        <v>0</v>
      </c>
      <c r="AM63" s="42" t="s">
        <v>200</v>
      </c>
      <c r="AN63" s="43">
        <v>0</v>
      </c>
      <c r="AO63" s="42" t="s">
        <v>200</v>
      </c>
      <c r="AP63" s="43">
        <v>0</v>
      </c>
      <c r="AR63" s="11"/>
      <c r="AS63" s="11"/>
      <c r="AT63" s="11"/>
      <c r="AU63" s="11"/>
      <c r="AV63" s="11">
        <f t="shared" si="13"/>
        <v>2</v>
      </c>
      <c r="AW63" s="11">
        <f t="shared" si="14"/>
        <v>0</v>
      </c>
      <c r="AX63" s="11">
        <f t="shared" si="15"/>
        <v>-1</v>
      </c>
      <c r="AY63" s="11">
        <f t="shared" si="16"/>
        <v>-1</v>
      </c>
      <c r="AZ63" s="11">
        <f t="shared" si="17"/>
        <v>0</v>
      </c>
      <c r="BA63" s="6">
        <f t="shared" si="18"/>
        <v>0</v>
      </c>
      <c r="BC63" s="47" t="s">
        <v>107</v>
      </c>
      <c r="BD63" s="41" t="s">
        <v>562</v>
      </c>
    </row>
    <row r="64" spans="1:56" ht="69" customHeight="1" x14ac:dyDescent="0.25">
      <c r="A64" s="131"/>
      <c r="B64" s="120"/>
      <c r="C64" s="41" t="s">
        <v>563</v>
      </c>
      <c r="D64" s="41" t="s">
        <v>564</v>
      </c>
      <c r="E64" s="86">
        <f t="shared" si="6"/>
        <v>2</v>
      </c>
      <c r="G64" s="42" t="s">
        <v>283</v>
      </c>
      <c r="H64" s="43">
        <v>0</v>
      </c>
      <c r="I64" s="42" t="s">
        <v>200</v>
      </c>
      <c r="J64" s="43">
        <v>0</v>
      </c>
      <c r="K64" s="42" t="s">
        <v>492</v>
      </c>
      <c r="L64" s="43">
        <v>1</v>
      </c>
      <c r="M64" s="42" t="s">
        <v>540</v>
      </c>
      <c r="N64" s="43">
        <v>1</v>
      </c>
      <c r="O64" s="42" t="s">
        <v>565</v>
      </c>
      <c r="P64" s="43">
        <v>1</v>
      </c>
      <c r="R64" s="42"/>
      <c r="S64" s="11"/>
      <c r="T64" s="42" t="s">
        <v>112</v>
      </c>
      <c r="U64" s="43">
        <f>IF(T64=0,,(IF(T64='Scaling system'!$F$3,0,(IF(T64='Scaling system'!$F$4,-1,IF(T64='Scaling system'!$F$5,-2,IF(T64='Scaling system'!$F$6,-3)))))))</f>
        <v>0</v>
      </c>
      <c r="V64" s="42"/>
      <c r="W64" s="43"/>
      <c r="X64" s="42"/>
      <c r="Y64" s="43"/>
      <c r="Z64" s="42"/>
      <c r="AA64" s="43"/>
      <c r="AB64" s="42" t="s">
        <v>558</v>
      </c>
      <c r="AC64" s="43">
        <v>0</v>
      </c>
      <c r="AF64" s="42" t="s">
        <v>566</v>
      </c>
      <c r="AG64" s="43">
        <v>-1</v>
      </c>
      <c r="AH64" s="42" t="s">
        <v>560</v>
      </c>
      <c r="AI64" s="43">
        <v>0</v>
      </c>
      <c r="AJ64" s="42" t="s">
        <v>456</v>
      </c>
      <c r="AK64" s="43">
        <v>0</v>
      </c>
      <c r="AM64" s="42" t="s">
        <v>200</v>
      </c>
      <c r="AN64" s="43">
        <v>0</v>
      </c>
      <c r="AO64" s="42" t="s">
        <v>200</v>
      </c>
      <c r="AP64" s="43">
        <v>0</v>
      </c>
      <c r="AR64" s="11"/>
      <c r="AS64" s="11"/>
      <c r="AT64" s="11"/>
      <c r="AU64" s="11"/>
      <c r="AV64" s="11">
        <f t="shared" si="13"/>
        <v>3</v>
      </c>
      <c r="AW64" s="11">
        <f t="shared" si="14"/>
        <v>0</v>
      </c>
      <c r="AX64" s="11">
        <f t="shared" si="15"/>
        <v>0</v>
      </c>
      <c r="AY64" s="11">
        <f t="shared" si="16"/>
        <v>-1</v>
      </c>
      <c r="AZ64" s="11">
        <f t="shared" si="17"/>
        <v>0</v>
      </c>
      <c r="BA64" s="6">
        <f t="shared" si="18"/>
        <v>2</v>
      </c>
      <c r="BC64" s="47" t="s">
        <v>107</v>
      </c>
      <c r="BD64" s="41" t="s">
        <v>130</v>
      </c>
    </row>
    <row r="65" spans="1:56" ht="168" customHeight="1" x14ac:dyDescent="0.25">
      <c r="A65" s="129" t="s">
        <v>897</v>
      </c>
      <c r="B65" s="119" t="s">
        <v>900</v>
      </c>
      <c r="C65" s="41" t="s">
        <v>567</v>
      </c>
      <c r="D65" s="41" t="s">
        <v>568</v>
      </c>
      <c r="E65" s="86">
        <f t="shared" si="6"/>
        <v>0</v>
      </c>
      <c r="G65" s="32"/>
      <c r="H65" s="33"/>
      <c r="I65" s="32"/>
      <c r="J65" s="33"/>
      <c r="K65" s="32"/>
      <c r="L65" s="33"/>
      <c r="M65" s="32"/>
      <c r="N65" s="33"/>
      <c r="O65" s="32"/>
      <c r="P65" s="33"/>
      <c r="R65" s="45"/>
      <c r="S65" s="11"/>
      <c r="T65" s="32"/>
      <c r="U65" s="33">
        <f>IF(T65=0,,(IF(T65='Scaling system'!$F$3,0,(IF(T65='Scaling system'!$F$4,-1,IF(T65='Scaling system'!$F$5,-2,IF(T65='Scaling system'!$F$6,-3)))))))</f>
        <v>0</v>
      </c>
      <c r="V65" s="32"/>
      <c r="W65" s="33"/>
      <c r="X65" s="32"/>
      <c r="Y65" s="33"/>
      <c r="Z65" s="32"/>
      <c r="AA65" s="33"/>
      <c r="AB65" s="32"/>
      <c r="AC65" s="33"/>
      <c r="AF65" s="32"/>
      <c r="AG65" s="33"/>
      <c r="AH65" s="32"/>
      <c r="AI65" s="33"/>
      <c r="AJ65" s="32"/>
      <c r="AK65" s="33"/>
      <c r="AM65" s="32"/>
      <c r="AN65" s="33"/>
      <c r="AO65" s="32"/>
      <c r="AP65" s="33"/>
      <c r="AR65" s="11"/>
      <c r="AS65" s="11"/>
      <c r="AT65" s="11"/>
      <c r="AU65" s="11"/>
      <c r="AV65" s="14">
        <f t="shared" si="13"/>
        <v>0</v>
      </c>
      <c r="AW65" s="14">
        <f t="shared" si="14"/>
        <v>0</v>
      </c>
      <c r="AX65" s="14">
        <f t="shared" si="15"/>
        <v>0</v>
      </c>
      <c r="AY65" s="14">
        <f t="shared" si="16"/>
        <v>0</v>
      </c>
      <c r="AZ65" s="14">
        <f t="shared" si="17"/>
        <v>0</v>
      </c>
      <c r="BA65" s="48">
        <f t="shared" si="18"/>
        <v>0</v>
      </c>
      <c r="BC65" s="65" t="s">
        <v>116</v>
      </c>
      <c r="BD65" s="41" t="s">
        <v>569</v>
      </c>
    </row>
    <row r="66" spans="1:56" ht="89.25" x14ac:dyDescent="0.25">
      <c r="A66" s="130"/>
      <c r="B66" s="120"/>
      <c r="C66" s="41" t="s">
        <v>570</v>
      </c>
      <c r="D66" s="41" t="s">
        <v>571</v>
      </c>
      <c r="E66" s="86">
        <f t="shared" si="6"/>
        <v>2</v>
      </c>
      <c r="G66" s="42" t="s">
        <v>283</v>
      </c>
      <c r="H66" s="43">
        <v>0</v>
      </c>
      <c r="I66" s="42" t="s">
        <v>572</v>
      </c>
      <c r="J66" s="43">
        <v>1</v>
      </c>
      <c r="K66" s="42" t="s">
        <v>492</v>
      </c>
      <c r="L66" s="43">
        <v>1</v>
      </c>
      <c r="M66" s="42" t="s">
        <v>573</v>
      </c>
      <c r="N66" s="43">
        <v>3</v>
      </c>
      <c r="O66" s="42" t="s">
        <v>494</v>
      </c>
      <c r="P66" s="43">
        <v>0</v>
      </c>
      <c r="R66" s="42"/>
      <c r="S66" s="11"/>
      <c r="T66" s="42" t="s">
        <v>104</v>
      </c>
      <c r="U66" s="43">
        <f>IF(T66=0,,(IF(T66='Scaling system'!$F$3,0,(IF(T66='Scaling system'!$F$4,-1,IF(T66='Scaling system'!$F$5,-2,IF(T66='Scaling system'!$F$6,-3)))))))</f>
        <v>-1</v>
      </c>
      <c r="V66" s="42"/>
      <c r="W66" s="43"/>
      <c r="X66" s="42"/>
      <c r="Y66" s="43"/>
      <c r="Z66" s="42"/>
      <c r="AA66" s="43"/>
      <c r="AB66" s="42" t="s">
        <v>495</v>
      </c>
      <c r="AC66" s="43">
        <v>-1</v>
      </c>
      <c r="AF66" s="42" t="s">
        <v>574</v>
      </c>
      <c r="AG66" s="43">
        <v>-1</v>
      </c>
      <c r="AH66" s="42" t="s">
        <v>560</v>
      </c>
      <c r="AI66" s="43">
        <v>0</v>
      </c>
      <c r="AJ66" s="42" t="s">
        <v>456</v>
      </c>
      <c r="AK66" s="43">
        <v>0</v>
      </c>
      <c r="AM66" s="42" t="s">
        <v>200</v>
      </c>
      <c r="AN66" s="43">
        <v>0</v>
      </c>
      <c r="AO66" s="42" t="s">
        <v>200</v>
      </c>
      <c r="AP66" s="43">
        <v>0</v>
      </c>
      <c r="AR66" s="11"/>
      <c r="AS66" s="11"/>
      <c r="AT66" s="11"/>
      <c r="AU66" s="11"/>
      <c r="AV66" s="11">
        <f t="shared" si="13"/>
        <v>5</v>
      </c>
      <c r="AW66" s="11">
        <f t="shared" si="14"/>
        <v>0</v>
      </c>
      <c r="AX66" s="11">
        <f t="shared" si="15"/>
        <v>-2</v>
      </c>
      <c r="AY66" s="11">
        <f t="shared" si="16"/>
        <v>-1</v>
      </c>
      <c r="AZ66" s="11">
        <f t="shared" si="17"/>
        <v>0</v>
      </c>
      <c r="BA66" s="6">
        <f t="shared" si="18"/>
        <v>2</v>
      </c>
      <c r="BC66" s="47" t="s">
        <v>107</v>
      </c>
      <c r="BD66" s="41" t="s">
        <v>130</v>
      </c>
    </row>
    <row r="67" spans="1:56" ht="76.5" x14ac:dyDescent="0.25">
      <c r="A67" s="130"/>
      <c r="B67" s="119" t="s">
        <v>575</v>
      </c>
      <c r="C67" s="41" t="s">
        <v>576</v>
      </c>
      <c r="D67" s="41" t="s">
        <v>577</v>
      </c>
      <c r="E67" s="86">
        <f t="shared" si="6"/>
        <v>0</v>
      </c>
      <c r="G67" s="42" t="s">
        <v>283</v>
      </c>
      <c r="H67" s="43">
        <v>0</v>
      </c>
      <c r="I67" s="42" t="s">
        <v>200</v>
      </c>
      <c r="J67" s="43">
        <v>0</v>
      </c>
      <c r="K67" s="42" t="s">
        <v>200</v>
      </c>
      <c r="L67" s="43">
        <v>0</v>
      </c>
      <c r="M67" s="42" t="s">
        <v>200</v>
      </c>
      <c r="N67" s="43">
        <v>0</v>
      </c>
      <c r="O67" s="42" t="s">
        <v>200</v>
      </c>
      <c r="P67" s="43">
        <v>0</v>
      </c>
      <c r="R67" s="42"/>
      <c r="S67" s="11"/>
      <c r="T67" s="42" t="s">
        <v>112</v>
      </c>
      <c r="U67" s="43">
        <f>IF(T67=0,,(IF(T67='Scaling system'!$F$3,0,(IF(T67='Scaling system'!$F$4,-1,IF(T67='Scaling system'!$F$5,-2,IF(T67='Scaling system'!$F$6,-3)))))))</f>
        <v>0</v>
      </c>
      <c r="V67" s="42"/>
      <c r="W67" s="43"/>
      <c r="X67" s="42"/>
      <c r="Y67" s="43"/>
      <c r="Z67" s="42"/>
      <c r="AA67" s="43"/>
      <c r="AB67" s="42" t="s">
        <v>578</v>
      </c>
      <c r="AC67" s="43">
        <v>0</v>
      </c>
      <c r="AF67" s="42" t="s">
        <v>578</v>
      </c>
      <c r="AG67" s="43">
        <v>0</v>
      </c>
      <c r="AH67" s="42" t="s">
        <v>578</v>
      </c>
      <c r="AI67" s="43">
        <v>0</v>
      </c>
      <c r="AJ67" s="42" t="s">
        <v>578</v>
      </c>
      <c r="AK67" s="43">
        <v>0</v>
      </c>
      <c r="AM67" s="42" t="s">
        <v>200</v>
      </c>
      <c r="AN67" s="43">
        <v>0</v>
      </c>
      <c r="AO67" s="42" t="s">
        <v>200</v>
      </c>
      <c r="AP67" s="43">
        <v>0</v>
      </c>
      <c r="AR67" s="11"/>
      <c r="AS67" s="11"/>
      <c r="AT67" s="11"/>
      <c r="AU67" s="11"/>
      <c r="AV67" s="11">
        <f t="shared" si="13"/>
        <v>0</v>
      </c>
      <c r="AW67" s="11">
        <f t="shared" si="14"/>
        <v>0</v>
      </c>
      <c r="AX67" s="11">
        <f t="shared" si="15"/>
        <v>0</v>
      </c>
      <c r="AY67" s="11">
        <f t="shared" si="16"/>
        <v>0</v>
      </c>
      <c r="AZ67" s="11">
        <f t="shared" si="17"/>
        <v>0</v>
      </c>
      <c r="BA67" s="6">
        <f t="shared" si="18"/>
        <v>0</v>
      </c>
      <c r="BC67" s="65" t="s">
        <v>116</v>
      </c>
      <c r="BD67" s="41" t="s">
        <v>579</v>
      </c>
    </row>
    <row r="68" spans="1:56" ht="80.25" customHeight="1" x14ac:dyDescent="0.25">
      <c r="A68" s="130"/>
      <c r="B68" s="121"/>
      <c r="C68" s="41" t="s">
        <v>580</v>
      </c>
      <c r="D68" s="41" t="s">
        <v>581</v>
      </c>
      <c r="E68" s="86">
        <f t="shared" si="6"/>
        <v>0</v>
      </c>
      <c r="G68" s="32"/>
      <c r="H68" s="33"/>
      <c r="I68" s="32"/>
      <c r="J68" s="33"/>
      <c r="K68" s="32"/>
      <c r="L68" s="33"/>
      <c r="M68" s="32"/>
      <c r="N68" s="33"/>
      <c r="O68" s="32"/>
      <c r="P68" s="33"/>
      <c r="R68" s="45"/>
      <c r="S68" s="11"/>
      <c r="T68" s="32"/>
      <c r="U68" s="33">
        <f>IF(T68=0,,(IF(T68='Scaling system'!$F$3,0,(IF(T68='Scaling system'!$F$4,-1,IF(T68='Scaling system'!$F$5,-2,IF(T68='Scaling system'!$F$6,-3)))))))</f>
        <v>0</v>
      </c>
      <c r="V68" s="32"/>
      <c r="W68" s="33"/>
      <c r="X68" s="32"/>
      <c r="Y68" s="33"/>
      <c r="Z68" s="32"/>
      <c r="AA68" s="33"/>
      <c r="AB68" s="32"/>
      <c r="AC68" s="33"/>
      <c r="AF68" s="32"/>
      <c r="AG68" s="33"/>
      <c r="AH68" s="32"/>
      <c r="AI68" s="33"/>
      <c r="AJ68" s="32"/>
      <c r="AK68" s="33"/>
      <c r="AM68" s="32"/>
      <c r="AN68" s="33"/>
      <c r="AO68" s="32"/>
      <c r="AP68" s="33"/>
      <c r="AR68" s="11"/>
      <c r="AS68" s="11"/>
      <c r="AT68" s="11"/>
      <c r="AU68" s="11"/>
      <c r="AV68" s="14">
        <f t="shared" si="13"/>
        <v>0</v>
      </c>
      <c r="AW68" s="14">
        <f t="shared" si="14"/>
        <v>0</v>
      </c>
      <c r="AX68" s="14">
        <f t="shared" si="15"/>
        <v>0</v>
      </c>
      <c r="AY68" s="14">
        <f t="shared" si="16"/>
        <v>0</v>
      </c>
      <c r="AZ68" s="14">
        <f t="shared" si="17"/>
        <v>0</v>
      </c>
      <c r="BA68" s="48">
        <f t="shared" si="18"/>
        <v>0</v>
      </c>
      <c r="BC68" s="65" t="s">
        <v>116</v>
      </c>
      <c r="BD68" s="62" t="s">
        <v>582</v>
      </c>
    </row>
    <row r="69" spans="1:56" ht="78" customHeight="1" x14ac:dyDescent="0.25">
      <c r="A69" s="130"/>
      <c r="B69" s="121"/>
      <c r="C69" s="41" t="s">
        <v>583</v>
      </c>
      <c r="D69" s="41" t="s">
        <v>584</v>
      </c>
      <c r="E69" s="86">
        <f t="shared" si="6"/>
        <v>3</v>
      </c>
      <c r="G69" s="42" t="s">
        <v>585</v>
      </c>
      <c r="H69" s="43">
        <v>1</v>
      </c>
      <c r="I69" s="42" t="s">
        <v>586</v>
      </c>
      <c r="J69" s="43">
        <v>1</v>
      </c>
      <c r="K69" s="42" t="s">
        <v>587</v>
      </c>
      <c r="L69" s="43">
        <v>1</v>
      </c>
      <c r="M69" s="42" t="s">
        <v>588</v>
      </c>
      <c r="N69" s="43">
        <v>1</v>
      </c>
      <c r="O69" s="42" t="s">
        <v>589</v>
      </c>
      <c r="P69" s="43">
        <v>1</v>
      </c>
      <c r="R69" s="42"/>
      <c r="S69" s="11"/>
      <c r="T69" s="42" t="s">
        <v>112</v>
      </c>
      <c r="U69" s="43">
        <f>IF(T69=0,,(IF(T69='Scaling system'!$F$3,0,(IF(T69='Scaling system'!$F$4,-1,IF(T69='Scaling system'!$F$5,-2,IF(T69='Scaling system'!$F$6,-3)))))))</f>
        <v>0</v>
      </c>
      <c r="V69" s="42"/>
      <c r="W69" s="43"/>
      <c r="X69" s="42"/>
      <c r="Y69" s="43"/>
      <c r="Z69" s="42"/>
      <c r="AA69" s="43"/>
      <c r="AB69" s="42" t="s">
        <v>590</v>
      </c>
      <c r="AC69" s="43">
        <v>0</v>
      </c>
      <c r="AF69" s="42" t="s">
        <v>591</v>
      </c>
      <c r="AG69" s="43">
        <v>-1</v>
      </c>
      <c r="AH69" s="42" t="s">
        <v>592</v>
      </c>
      <c r="AI69" s="43">
        <v>-1</v>
      </c>
      <c r="AJ69" s="42" t="s">
        <v>456</v>
      </c>
      <c r="AK69" s="43">
        <v>0</v>
      </c>
      <c r="AM69" s="42" t="s">
        <v>593</v>
      </c>
      <c r="AN69" s="43">
        <v>0</v>
      </c>
      <c r="AO69" s="42" t="s">
        <v>593</v>
      </c>
      <c r="AP69" s="43">
        <v>0</v>
      </c>
      <c r="AR69" s="11"/>
      <c r="AS69" s="11"/>
      <c r="AT69" s="11"/>
      <c r="AU69" s="11"/>
      <c r="AV69" s="11">
        <f t="shared" si="13"/>
        <v>5</v>
      </c>
      <c r="AW69" s="11">
        <f t="shared" si="14"/>
        <v>0</v>
      </c>
      <c r="AX69" s="11">
        <f t="shared" si="15"/>
        <v>0</v>
      </c>
      <c r="AY69" s="11">
        <f t="shared" si="16"/>
        <v>-2</v>
      </c>
      <c r="AZ69" s="11">
        <f t="shared" si="17"/>
        <v>0</v>
      </c>
      <c r="BA69" s="6">
        <f t="shared" si="18"/>
        <v>3</v>
      </c>
      <c r="BC69" s="63" t="s">
        <v>107</v>
      </c>
      <c r="BD69" s="41" t="s">
        <v>594</v>
      </c>
    </row>
    <row r="70" spans="1:56" ht="107.25" customHeight="1" x14ac:dyDescent="0.25">
      <c r="A70" s="130"/>
      <c r="B70" s="121"/>
      <c r="C70" s="41" t="s">
        <v>595</v>
      </c>
      <c r="D70" s="41" t="s">
        <v>596</v>
      </c>
      <c r="E70" s="86">
        <f t="shared" si="6"/>
        <v>0</v>
      </c>
      <c r="G70" s="32"/>
      <c r="H70" s="33"/>
      <c r="I70" s="32"/>
      <c r="J70" s="33"/>
      <c r="K70" s="32"/>
      <c r="L70" s="33"/>
      <c r="M70" s="32"/>
      <c r="N70" s="33"/>
      <c r="O70" s="32"/>
      <c r="P70" s="33"/>
      <c r="R70" s="45"/>
      <c r="S70" s="11"/>
      <c r="T70" s="32"/>
      <c r="U70" s="33">
        <f>IF(T70=0,,(IF(T70='Scaling system'!$F$3,0,(IF(T70='Scaling system'!$F$4,-1,IF(T70='Scaling system'!$F$5,-2,IF(T70='Scaling system'!$F$6,-3)))))))</f>
        <v>0</v>
      </c>
      <c r="V70" s="32"/>
      <c r="W70" s="33"/>
      <c r="X70" s="32"/>
      <c r="Y70" s="33"/>
      <c r="Z70" s="32"/>
      <c r="AA70" s="33"/>
      <c r="AB70" s="32"/>
      <c r="AC70" s="33"/>
      <c r="AF70" s="32"/>
      <c r="AG70" s="33"/>
      <c r="AH70" s="32"/>
      <c r="AI70" s="33"/>
      <c r="AJ70" s="32"/>
      <c r="AK70" s="33"/>
      <c r="AM70" s="32"/>
      <c r="AN70" s="33"/>
      <c r="AO70" s="32"/>
      <c r="AP70" s="33"/>
      <c r="AR70" s="11"/>
      <c r="AS70" s="11"/>
      <c r="AT70" s="11"/>
      <c r="AU70" s="11"/>
      <c r="AV70" s="14">
        <f t="shared" si="13"/>
        <v>0</v>
      </c>
      <c r="AW70" s="14">
        <f t="shared" si="14"/>
        <v>0</v>
      </c>
      <c r="AX70" s="14">
        <f t="shared" si="15"/>
        <v>0</v>
      </c>
      <c r="AY70" s="14">
        <f t="shared" si="16"/>
        <v>0</v>
      </c>
      <c r="AZ70" s="14">
        <f t="shared" si="17"/>
        <v>0</v>
      </c>
      <c r="BA70" s="48">
        <f t="shared" si="18"/>
        <v>0</v>
      </c>
      <c r="BC70" s="65" t="s">
        <v>116</v>
      </c>
      <c r="BD70" s="41" t="s">
        <v>597</v>
      </c>
    </row>
    <row r="71" spans="1:56" ht="60" customHeight="1" x14ac:dyDescent="0.25">
      <c r="A71" s="83"/>
      <c r="B71" s="120"/>
      <c r="C71" s="41" t="s">
        <v>598</v>
      </c>
      <c r="D71" s="41" t="s">
        <v>599</v>
      </c>
      <c r="E71" s="86">
        <f t="shared" si="6"/>
        <v>-2</v>
      </c>
      <c r="G71" s="42" t="s">
        <v>600</v>
      </c>
      <c r="H71" s="43">
        <v>1</v>
      </c>
      <c r="I71" s="42" t="s">
        <v>601</v>
      </c>
      <c r="J71" s="43">
        <v>0</v>
      </c>
      <c r="K71" s="42" t="s">
        <v>200</v>
      </c>
      <c r="L71" s="43">
        <v>0</v>
      </c>
      <c r="M71" s="42" t="s">
        <v>602</v>
      </c>
      <c r="N71" s="43">
        <v>-1</v>
      </c>
      <c r="O71" s="42" t="s">
        <v>603</v>
      </c>
      <c r="P71" s="43">
        <v>0</v>
      </c>
      <c r="R71" s="42"/>
      <c r="S71" s="11"/>
      <c r="T71" s="42" t="s">
        <v>112</v>
      </c>
      <c r="U71" s="43">
        <f>IF(T71=0,,(IF(T71='Scaling system'!$F$3,0,(IF(T71='Scaling system'!$F$4,-1,IF(T71='Scaling system'!$F$5,-2,IF(T71='Scaling system'!$F$6,-3)))))))</f>
        <v>0</v>
      </c>
      <c r="V71" s="42"/>
      <c r="W71" s="43"/>
      <c r="X71" s="42"/>
      <c r="Y71" s="43"/>
      <c r="Z71" s="42"/>
      <c r="AA71" s="43"/>
      <c r="AB71" s="42" t="s">
        <v>484</v>
      </c>
      <c r="AC71" s="43">
        <v>0</v>
      </c>
      <c r="AF71" s="42" t="s">
        <v>604</v>
      </c>
      <c r="AG71" s="43">
        <v>-1</v>
      </c>
      <c r="AH71" s="42" t="s">
        <v>560</v>
      </c>
      <c r="AI71" s="43">
        <v>0</v>
      </c>
      <c r="AJ71" s="42" t="s">
        <v>605</v>
      </c>
      <c r="AK71" s="43">
        <v>-1</v>
      </c>
      <c r="AM71" s="42" t="s">
        <v>606</v>
      </c>
      <c r="AN71" s="43">
        <v>0</v>
      </c>
      <c r="AO71" s="42" t="s">
        <v>606</v>
      </c>
      <c r="AP71" s="43">
        <v>0</v>
      </c>
      <c r="AR71" s="11"/>
      <c r="AS71" s="11"/>
      <c r="AT71" s="11"/>
      <c r="AU71" s="11"/>
      <c r="AV71" s="11">
        <f t="shared" ref="AV71:AV101" si="19">H71+J71+L71+N71+P71</f>
        <v>0</v>
      </c>
      <c r="AW71" s="11">
        <f t="shared" ref="AW71:AW101" si="20">S71</f>
        <v>0</v>
      </c>
      <c r="AX71" s="11">
        <f t="shared" ref="AX71:AX101" si="21">U71+AC71+W71+Y71+AA71</f>
        <v>0</v>
      </c>
      <c r="AY71" s="11">
        <f t="shared" ref="AY71:AY101" si="22">AG71+AI71+AK71</f>
        <v>-2</v>
      </c>
      <c r="AZ71" s="11">
        <f t="shared" si="17"/>
        <v>0</v>
      </c>
      <c r="BA71" s="6">
        <f t="shared" si="18"/>
        <v>-2</v>
      </c>
      <c r="BC71" s="47" t="s">
        <v>107</v>
      </c>
      <c r="BD71" s="41" t="s">
        <v>607</v>
      </c>
    </row>
    <row r="72" spans="1:56" ht="101.25" customHeight="1" x14ac:dyDescent="0.25">
      <c r="A72" s="129" t="s">
        <v>897</v>
      </c>
      <c r="B72" s="119" t="s">
        <v>904</v>
      </c>
      <c r="C72" s="41" t="s">
        <v>608</v>
      </c>
      <c r="D72" s="41" t="s">
        <v>609</v>
      </c>
      <c r="E72" s="86">
        <f t="shared" si="6"/>
        <v>-9</v>
      </c>
      <c r="G72" s="42" t="s">
        <v>610</v>
      </c>
      <c r="H72" s="43">
        <v>0</v>
      </c>
      <c r="I72" s="42" t="s">
        <v>611</v>
      </c>
      <c r="J72" s="43">
        <v>-1</v>
      </c>
      <c r="K72" s="42" t="s">
        <v>612</v>
      </c>
      <c r="L72" s="43">
        <v>0</v>
      </c>
      <c r="M72" s="42" t="s">
        <v>613</v>
      </c>
      <c r="N72" s="43">
        <v>-2</v>
      </c>
      <c r="O72" s="42" t="s">
        <v>614</v>
      </c>
      <c r="P72" s="43">
        <v>-1</v>
      </c>
      <c r="R72" s="42"/>
      <c r="S72" s="11"/>
      <c r="T72" s="42" t="s">
        <v>112</v>
      </c>
      <c r="U72" s="43">
        <f>IF(T72=0,,(IF(T72='Scaling system'!$F$3,0,(IF(T72='Scaling system'!$F$4,-1,IF(T72='Scaling system'!$F$5,-2,IF(T72='Scaling system'!$F$6,-3)))))))</f>
        <v>0</v>
      </c>
      <c r="V72" s="42"/>
      <c r="W72" s="43"/>
      <c r="X72" s="42"/>
      <c r="Y72" s="43"/>
      <c r="Z72" s="42"/>
      <c r="AA72" s="43"/>
      <c r="AB72" s="42" t="s">
        <v>484</v>
      </c>
      <c r="AC72" s="43">
        <v>0</v>
      </c>
      <c r="AF72" s="42" t="s">
        <v>615</v>
      </c>
      <c r="AG72" s="43">
        <v>-2</v>
      </c>
      <c r="AH72" s="42" t="s">
        <v>616</v>
      </c>
      <c r="AI72" s="43">
        <v>-1</v>
      </c>
      <c r="AJ72" s="42" t="s">
        <v>617</v>
      </c>
      <c r="AK72" s="43">
        <v>-1</v>
      </c>
      <c r="AM72" s="42" t="s">
        <v>618</v>
      </c>
      <c r="AN72" s="43">
        <v>0</v>
      </c>
      <c r="AO72" s="42" t="s">
        <v>619</v>
      </c>
      <c r="AP72" s="43">
        <v>-1</v>
      </c>
      <c r="AR72" s="11"/>
      <c r="AS72" s="11"/>
      <c r="AT72" s="11"/>
      <c r="AU72" s="11"/>
      <c r="AV72" s="11">
        <f t="shared" si="19"/>
        <v>-4</v>
      </c>
      <c r="AW72" s="11">
        <f t="shared" si="20"/>
        <v>0</v>
      </c>
      <c r="AX72" s="11">
        <f t="shared" si="21"/>
        <v>0</v>
      </c>
      <c r="AY72" s="11">
        <f t="shared" si="22"/>
        <v>-4</v>
      </c>
      <c r="AZ72" s="11">
        <f t="shared" si="17"/>
        <v>-1</v>
      </c>
      <c r="BA72" s="6">
        <f t="shared" si="18"/>
        <v>-9</v>
      </c>
      <c r="BC72" s="65" t="s">
        <v>116</v>
      </c>
      <c r="BD72" s="41" t="s">
        <v>620</v>
      </c>
    </row>
    <row r="73" spans="1:56" ht="78.75" customHeight="1" x14ac:dyDescent="0.25">
      <c r="A73" s="130"/>
      <c r="B73" s="120"/>
      <c r="C73" s="41" t="s">
        <v>621</v>
      </c>
      <c r="D73" s="41" t="s">
        <v>622</v>
      </c>
      <c r="E73" s="86">
        <f t="shared" ref="E73:E101" si="23">BA73</f>
        <v>4</v>
      </c>
      <c r="G73" s="42" t="s">
        <v>623</v>
      </c>
      <c r="H73" s="43">
        <v>2</v>
      </c>
      <c r="I73" s="42" t="s">
        <v>624</v>
      </c>
      <c r="J73" s="43">
        <v>1</v>
      </c>
      <c r="K73" s="42" t="s">
        <v>625</v>
      </c>
      <c r="L73" s="43">
        <v>2</v>
      </c>
      <c r="M73" s="42" t="s">
        <v>626</v>
      </c>
      <c r="N73" s="43">
        <v>1</v>
      </c>
      <c r="O73" s="42" t="s">
        <v>627</v>
      </c>
      <c r="P73" s="43">
        <v>2</v>
      </c>
      <c r="R73" s="42"/>
      <c r="S73" s="11"/>
      <c r="T73" s="42" t="s">
        <v>166</v>
      </c>
      <c r="U73" s="43">
        <f>IF(T73=0,,(IF(T73='Scaling system'!$F$3,0,(IF(T73='Scaling system'!$F$4,-1,IF(T73='Scaling system'!$F$5,-2,IF(T73='Scaling system'!$F$6,-3)))))))</f>
        <v>-2</v>
      </c>
      <c r="V73" s="42"/>
      <c r="W73" s="43"/>
      <c r="X73" s="42"/>
      <c r="Y73" s="43"/>
      <c r="Z73" s="42"/>
      <c r="AA73" s="43"/>
      <c r="AB73" s="42" t="s">
        <v>628</v>
      </c>
      <c r="AC73" s="43">
        <v>-2</v>
      </c>
      <c r="AF73" s="42" t="s">
        <v>629</v>
      </c>
      <c r="AG73" s="43">
        <v>-1</v>
      </c>
      <c r="AH73" s="42" t="s">
        <v>630</v>
      </c>
      <c r="AI73" s="43">
        <v>-2</v>
      </c>
      <c r="AJ73" s="42" t="s">
        <v>456</v>
      </c>
      <c r="AK73" s="43">
        <v>0</v>
      </c>
      <c r="AM73" s="42" t="s">
        <v>631</v>
      </c>
      <c r="AN73" s="43">
        <v>1</v>
      </c>
      <c r="AO73" s="42" t="s">
        <v>632</v>
      </c>
      <c r="AP73" s="43">
        <v>2</v>
      </c>
      <c r="AR73" s="11"/>
      <c r="AS73" s="11"/>
      <c r="AT73" s="11"/>
      <c r="AU73" s="11"/>
      <c r="AV73" s="11">
        <f t="shared" si="19"/>
        <v>8</v>
      </c>
      <c r="AW73" s="11">
        <f t="shared" si="20"/>
        <v>0</v>
      </c>
      <c r="AX73" s="11">
        <f t="shared" si="21"/>
        <v>-4</v>
      </c>
      <c r="AY73" s="11">
        <f t="shared" si="22"/>
        <v>-3</v>
      </c>
      <c r="AZ73" s="11">
        <f t="shared" si="17"/>
        <v>3</v>
      </c>
      <c r="BA73" s="6">
        <f t="shared" si="18"/>
        <v>4</v>
      </c>
      <c r="BC73" s="47" t="s">
        <v>107</v>
      </c>
      <c r="BD73" s="41" t="s">
        <v>130</v>
      </c>
    </row>
    <row r="74" spans="1:56" ht="71.25" customHeight="1" x14ac:dyDescent="0.25">
      <c r="A74" s="130"/>
      <c r="B74" s="119" t="s">
        <v>633</v>
      </c>
      <c r="C74" s="41" t="s">
        <v>634</v>
      </c>
      <c r="D74" s="41" t="s">
        <v>635</v>
      </c>
      <c r="E74" s="86">
        <f t="shared" si="23"/>
        <v>4</v>
      </c>
      <c r="G74" s="42" t="s">
        <v>636</v>
      </c>
      <c r="H74" s="43">
        <v>1</v>
      </c>
      <c r="I74" s="42" t="s">
        <v>637</v>
      </c>
      <c r="J74" s="43">
        <v>1</v>
      </c>
      <c r="K74" s="42" t="s">
        <v>101</v>
      </c>
      <c r="L74" s="43">
        <v>0</v>
      </c>
      <c r="M74" s="42" t="s">
        <v>101</v>
      </c>
      <c r="N74" s="43">
        <v>0</v>
      </c>
      <c r="O74" s="42" t="s">
        <v>638</v>
      </c>
      <c r="P74" s="43">
        <v>2</v>
      </c>
      <c r="R74" s="45"/>
      <c r="S74" s="11"/>
      <c r="T74" s="42" t="s">
        <v>112</v>
      </c>
      <c r="U74" s="43">
        <f>IF(T74=0,,(IF(T74='Scaling system'!$F$3,0,(IF(T74='Scaling system'!$F$4,-1,IF(T74='Scaling system'!$F$5,-2,IF(T74='Scaling system'!$F$6,-3)))))))</f>
        <v>0</v>
      </c>
      <c r="V74" s="42"/>
      <c r="W74" s="43"/>
      <c r="X74" s="42"/>
      <c r="Y74" s="43"/>
      <c r="Z74" s="42"/>
      <c r="AA74" s="43"/>
      <c r="AB74" s="42" t="s">
        <v>639</v>
      </c>
      <c r="AC74" s="43">
        <v>0</v>
      </c>
      <c r="AF74" s="42" t="s">
        <v>640</v>
      </c>
      <c r="AG74" s="43">
        <v>-1</v>
      </c>
      <c r="AH74" s="42" t="s">
        <v>101</v>
      </c>
      <c r="AI74" s="43">
        <v>0</v>
      </c>
      <c r="AJ74" s="42" t="s">
        <v>101</v>
      </c>
      <c r="AK74" s="43">
        <v>0</v>
      </c>
      <c r="AM74" s="42" t="s">
        <v>641</v>
      </c>
      <c r="AN74" s="43">
        <v>1</v>
      </c>
      <c r="AO74" s="42" t="s">
        <v>642</v>
      </c>
      <c r="AP74" s="43">
        <v>0</v>
      </c>
      <c r="AR74" s="11"/>
      <c r="AS74" s="11"/>
      <c r="AT74" s="11"/>
      <c r="AU74" s="11"/>
      <c r="AV74" s="11">
        <f t="shared" si="19"/>
        <v>4</v>
      </c>
      <c r="AW74" s="11">
        <f t="shared" si="20"/>
        <v>0</v>
      </c>
      <c r="AX74" s="11">
        <f t="shared" si="21"/>
        <v>0</v>
      </c>
      <c r="AY74" s="11">
        <f t="shared" si="22"/>
        <v>-1</v>
      </c>
      <c r="AZ74" s="11">
        <f t="shared" si="17"/>
        <v>1</v>
      </c>
      <c r="BA74" s="6">
        <f t="shared" si="18"/>
        <v>4</v>
      </c>
      <c r="BC74" s="47" t="s">
        <v>107</v>
      </c>
      <c r="BD74" s="41" t="s">
        <v>130</v>
      </c>
    </row>
    <row r="75" spans="1:56" ht="89.25" x14ac:dyDescent="0.25">
      <c r="A75" s="130"/>
      <c r="B75" s="121"/>
      <c r="C75" s="41" t="s">
        <v>643</v>
      </c>
      <c r="D75" s="41" t="s">
        <v>644</v>
      </c>
      <c r="E75" s="86">
        <f t="shared" si="23"/>
        <v>0</v>
      </c>
      <c r="G75" s="42" t="s">
        <v>645</v>
      </c>
      <c r="H75" s="43">
        <v>-1</v>
      </c>
      <c r="I75" s="42" t="s">
        <v>646</v>
      </c>
      <c r="J75" s="43">
        <v>2</v>
      </c>
      <c r="K75" s="42" t="s">
        <v>101</v>
      </c>
      <c r="L75" s="43">
        <v>0</v>
      </c>
      <c r="M75" s="42" t="s">
        <v>101</v>
      </c>
      <c r="N75" s="43">
        <v>0</v>
      </c>
      <c r="O75" s="42" t="s">
        <v>647</v>
      </c>
      <c r="P75" s="43">
        <v>1</v>
      </c>
      <c r="R75" s="42"/>
      <c r="S75" s="11"/>
      <c r="T75" s="42" t="s">
        <v>104</v>
      </c>
      <c r="U75" s="43">
        <f>IF(T75=0,,(IF(T75='Scaling system'!$F$3,0,(IF(T75='Scaling system'!$F$4,-1,IF(T75='Scaling system'!$F$5,-2,IF(T75='Scaling system'!$F$6,-3)))))))</f>
        <v>-1</v>
      </c>
      <c r="V75" s="42"/>
      <c r="W75" s="43"/>
      <c r="X75" s="42"/>
      <c r="Y75" s="43"/>
      <c r="Z75" s="42"/>
      <c r="AA75" s="43"/>
      <c r="AB75" s="42" t="s">
        <v>648</v>
      </c>
      <c r="AC75" s="43">
        <v>0</v>
      </c>
      <c r="AF75" s="42" t="s">
        <v>649</v>
      </c>
      <c r="AG75" s="43">
        <v>-1</v>
      </c>
      <c r="AH75" s="42" t="s">
        <v>650</v>
      </c>
      <c r="AI75" s="43">
        <v>-1</v>
      </c>
      <c r="AJ75" s="42" t="s">
        <v>101</v>
      </c>
      <c r="AK75" s="43">
        <v>0</v>
      </c>
      <c r="AM75" s="42" t="s">
        <v>641</v>
      </c>
      <c r="AN75" s="43">
        <v>1</v>
      </c>
      <c r="AO75" s="42" t="s">
        <v>642</v>
      </c>
      <c r="AP75" s="43">
        <v>0</v>
      </c>
      <c r="AR75" s="11"/>
      <c r="AS75" s="11"/>
      <c r="AT75" s="11"/>
      <c r="AU75" s="11"/>
      <c r="AV75" s="11">
        <f t="shared" si="19"/>
        <v>2</v>
      </c>
      <c r="AW75" s="11">
        <f t="shared" si="20"/>
        <v>0</v>
      </c>
      <c r="AX75" s="11">
        <f t="shared" si="21"/>
        <v>-1</v>
      </c>
      <c r="AY75" s="11">
        <f t="shared" si="22"/>
        <v>-2</v>
      </c>
      <c r="AZ75" s="11">
        <f t="shared" si="17"/>
        <v>1</v>
      </c>
      <c r="BA75" s="6">
        <f t="shared" si="18"/>
        <v>0</v>
      </c>
      <c r="BC75" s="47" t="s">
        <v>107</v>
      </c>
      <c r="BD75" s="41" t="s">
        <v>130</v>
      </c>
    </row>
    <row r="76" spans="1:56" ht="76.5" x14ac:dyDescent="0.25">
      <c r="A76" s="130"/>
      <c r="B76" s="121"/>
      <c r="C76" s="41" t="s">
        <v>651</v>
      </c>
      <c r="D76" s="41" t="s">
        <v>652</v>
      </c>
      <c r="E76" s="86">
        <f t="shared" si="23"/>
        <v>3</v>
      </c>
      <c r="G76" s="42" t="s">
        <v>636</v>
      </c>
      <c r="H76" s="43">
        <v>1</v>
      </c>
      <c r="I76" s="42" t="s">
        <v>637</v>
      </c>
      <c r="J76" s="43">
        <v>1</v>
      </c>
      <c r="K76" s="42" t="s">
        <v>101</v>
      </c>
      <c r="L76" s="43">
        <v>0</v>
      </c>
      <c r="M76" s="42" t="s">
        <v>101</v>
      </c>
      <c r="N76" s="43">
        <v>0</v>
      </c>
      <c r="O76" s="42" t="s">
        <v>638</v>
      </c>
      <c r="P76" s="43">
        <v>1</v>
      </c>
      <c r="R76" s="42"/>
      <c r="S76" s="11"/>
      <c r="T76" s="42" t="s">
        <v>112</v>
      </c>
      <c r="U76" s="43">
        <f>IF(T76=0,,(IF(T76='Scaling system'!$F$3,0,(IF(T76='Scaling system'!$F$4,-1,IF(T76='Scaling system'!$F$5,-2,IF(T76='Scaling system'!$F$6,-3)))))))</f>
        <v>0</v>
      </c>
      <c r="V76" s="42"/>
      <c r="W76" s="43"/>
      <c r="X76" s="42"/>
      <c r="Y76" s="43"/>
      <c r="Z76" s="42"/>
      <c r="AA76" s="43"/>
      <c r="AB76" s="42" t="s">
        <v>639</v>
      </c>
      <c r="AC76" s="43">
        <v>0</v>
      </c>
      <c r="AF76" s="42" t="s">
        <v>653</v>
      </c>
      <c r="AG76" s="43">
        <v>-1</v>
      </c>
      <c r="AH76" s="42" t="s">
        <v>650</v>
      </c>
      <c r="AI76" s="43">
        <v>-1</v>
      </c>
      <c r="AJ76" s="42" t="s">
        <v>101</v>
      </c>
      <c r="AK76" s="43">
        <v>0</v>
      </c>
      <c r="AM76" s="42" t="s">
        <v>641</v>
      </c>
      <c r="AN76" s="43">
        <v>1</v>
      </c>
      <c r="AO76" s="42" t="s">
        <v>654</v>
      </c>
      <c r="AP76" s="43">
        <v>1</v>
      </c>
      <c r="AR76" s="11"/>
      <c r="AS76" s="11"/>
      <c r="AT76" s="11"/>
      <c r="AU76" s="11"/>
      <c r="AV76" s="11">
        <f t="shared" si="19"/>
        <v>3</v>
      </c>
      <c r="AW76" s="11">
        <f t="shared" si="20"/>
        <v>0</v>
      </c>
      <c r="AX76" s="11">
        <f t="shared" si="21"/>
        <v>0</v>
      </c>
      <c r="AY76" s="11">
        <f t="shared" si="22"/>
        <v>-2</v>
      </c>
      <c r="AZ76" s="11">
        <f t="shared" si="17"/>
        <v>2</v>
      </c>
      <c r="BA76" s="6">
        <f t="shared" si="18"/>
        <v>3</v>
      </c>
      <c r="BC76" s="47" t="s">
        <v>107</v>
      </c>
      <c r="BD76" s="41" t="s">
        <v>130</v>
      </c>
    </row>
    <row r="77" spans="1:56" ht="69" customHeight="1" x14ac:dyDescent="0.25">
      <c r="A77" s="130"/>
      <c r="B77" s="120"/>
      <c r="C77" s="41" t="s">
        <v>655</v>
      </c>
      <c r="D77" s="41" t="s">
        <v>656</v>
      </c>
      <c r="E77" s="86">
        <f t="shared" si="23"/>
        <v>2</v>
      </c>
      <c r="G77" s="42" t="s">
        <v>657</v>
      </c>
      <c r="H77" s="43">
        <v>1</v>
      </c>
      <c r="I77" s="42" t="s">
        <v>637</v>
      </c>
      <c r="J77" s="43">
        <v>1</v>
      </c>
      <c r="K77" s="42" t="s">
        <v>101</v>
      </c>
      <c r="L77" s="43">
        <v>0</v>
      </c>
      <c r="M77" s="42" t="s">
        <v>101</v>
      </c>
      <c r="N77" s="43">
        <v>0</v>
      </c>
      <c r="O77" s="42" t="s">
        <v>638</v>
      </c>
      <c r="P77" s="43">
        <v>1</v>
      </c>
      <c r="R77" s="42"/>
      <c r="S77" s="11"/>
      <c r="T77" s="42" t="s">
        <v>112</v>
      </c>
      <c r="U77" s="43">
        <f>IF(T77=0,,(IF(T77='Scaling system'!$F$3,0,(IF(T77='Scaling system'!$F$4,-1,IF(T77='Scaling system'!$F$5,-2,IF(T77='Scaling system'!$F$6,-3)))))))</f>
        <v>0</v>
      </c>
      <c r="V77" s="42"/>
      <c r="W77" s="43"/>
      <c r="X77" s="42"/>
      <c r="Y77" s="43"/>
      <c r="Z77" s="42"/>
      <c r="AA77" s="43"/>
      <c r="AB77" s="42" t="s">
        <v>658</v>
      </c>
      <c r="AC77" s="43">
        <v>0</v>
      </c>
      <c r="AF77" s="42" t="s">
        <v>659</v>
      </c>
      <c r="AG77" s="43">
        <v>-1</v>
      </c>
      <c r="AH77" s="42" t="s">
        <v>660</v>
      </c>
      <c r="AI77" s="43">
        <v>0</v>
      </c>
      <c r="AJ77" s="42" t="s">
        <v>661</v>
      </c>
      <c r="AK77" s="43">
        <v>0</v>
      </c>
      <c r="AM77" s="42" t="s">
        <v>200</v>
      </c>
      <c r="AN77" s="43">
        <v>0</v>
      </c>
      <c r="AO77" s="42" t="s">
        <v>200</v>
      </c>
      <c r="AP77" s="43">
        <v>0</v>
      </c>
      <c r="AR77" s="11"/>
      <c r="AS77" s="11"/>
      <c r="AT77" s="11"/>
      <c r="AU77" s="11"/>
      <c r="AV77" s="11">
        <f t="shared" si="19"/>
        <v>3</v>
      </c>
      <c r="AW77" s="11">
        <f t="shared" si="20"/>
        <v>0</v>
      </c>
      <c r="AX77" s="11">
        <f t="shared" si="21"/>
        <v>0</v>
      </c>
      <c r="AY77" s="11">
        <f t="shared" si="22"/>
        <v>-1</v>
      </c>
      <c r="AZ77" s="11">
        <f t="shared" si="17"/>
        <v>0</v>
      </c>
      <c r="BA77" s="6">
        <f t="shared" si="18"/>
        <v>2</v>
      </c>
      <c r="BC77" s="47" t="s">
        <v>107</v>
      </c>
      <c r="BD77" s="41" t="s">
        <v>130</v>
      </c>
    </row>
    <row r="78" spans="1:56" ht="76.5" x14ac:dyDescent="0.25">
      <c r="A78" s="130"/>
      <c r="B78" s="119" t="s">
        <v>320</v>
      </c>
      <c r="C78" s="41" t="s">
        <v>662</v>
      </c>
      <c r="D78" s="41" t="s">
        <v>663</v>
      </c>
      <c r="E78" s="86">
        <f t="shared" si="23"/>
        <v>4</v>
      </c>
      <c r="G78" s="42" t="s">
        <v>664</v>
      </c>
      <c r="H78" s="43">
        <v>1</v>
      </c>
      <c r="I78" s="42" t="s">
        <v>665</v>
      </c>
      <c r="J78" s="43">
        <v>1</v>
      </c>
      <c r="K78" s="42" t="s">
        <v>101</v>
      </c>
      <c r="L78" s="43">
        <v>0</v>
      </c>
      <c r="M78" s="42" t="s">
        <v>666</v>
      </c>
      <c r="N78" s="43">
        <v>1</v>
      </c>
      <c r="O78" s="42" t="s">
        <v>667</v>
      </c>
      <c r="P78" s="43">
        <v>1</v>
      </c>
      <c r="R78" s="42"/>
      <c r="S78" s="11"/>
      <c r="T78" s="42" t="s">
        <v>104</v>
      </c>
      <c r="U78" s="43">
        <f>IF(T78=0,,(IF(T78='Scaling system'!$F$3,0,(IF(T78='Scaling system'!$F$4,-1,IF(T78='Scaling system'!$F$5,-2,IF(T78='Scaling system'!$F$6,-3)))))))</f>
        <v>-1</v>
      </c>
      <c r="V78" s="42"/>
      <c r="W78" s="43"/>
      <c r="X78" s="42"/>
      <c r="Y78" s="43"/>
      <c r="Z78" s="42"/>
      <c r="AA78" s="43"/>
      <c r="AB78" s="42" t="s">
        <v>658</v>
      </c>
      <c r="AC78" s="43">
        <v>0</v>
      </c>
      <c r="AF78" s="42" t="s">
        <v>299</v>
      </c>
      <c r="AG78" s="43">
        <v>0</v>
      </c>
      <c r="AH78" s="42" t="s">
        <v>668</v>
      </c>
      <c r="AI78" s="43">
        <v>-2</v>
      </c>
      <c r="AJ78" s="42" t="s">
        <v>101</v>
      </c>
      <c r="AK78" s="43">
        <v>0</v>
      </c>
      <c r="AM78" s="42" t="s">
        <v>669</v>
      </c>
      <c r="AN78" s="43">
        <v>1</v>
      </c>
      <c r="AO78" s="42" t="s">
        <v>670</v>
      </c>
      <c r="AP78" s="43">
        <v>2</v>
      </c>
      <c r="AR78" s="11"/>
      <c r="AS78" s="11"/>
      <c r="AT78" s="11"/>
      <c r="AU78" s="11"/>
      <c r="AV78" s="11">
        <f t="shared" si="19"/>
        <v>4</v>
      </c>
      <c r="AW78" s="11">
        <f t="shared" si="20"/>
        <v>0</v>
      </c>
      <c r="AX78" s="11">
        <f t="shared" si="21"/>
        <v>-1</v>
      </c>
      <c r="AY78" s="11">
        <f t="shared" si="22"/>
        <v>-2</v>
      </c>
      <c r="AZ78" s="11">
        <f t="shared" si="17"/>
        <v>3</v>
      </c>
      <c r="BA78" s="6">
        <f t="shared" si="18"/>
        <v>4</v>
      </c>
      <c r="BC78" s="47" t="s">
        <v>107</v>
      </c>
      <c r="BD78" s="41" t="s">
        <v>671</v>
      </c>
    </row>
    <row r="79" spans="1:56" ht="51" x14ac:dyDescent="0.25">
      <c r="A79" s="130"/>
      <c r="B79" s="121"/>
      <c r="C79" s="41" t="s">
        <v>672</v>
      </c>
      <c r="D79" s="41" t="s">
        <v>673</v>
      </c>
      <c r="E79" s="86">
        <f t="shared" si="23"/>
        <v>4</v>
      </c>
      <c r="G79" s="42" t="s">
        <v>674</v>
      </c>
      <c r="H79" s="43">
        <v>1</v>
      </c>
      <c r="I79" s="42" t="s">
        <v>675</v>
      </c>
      <c r="J79" s="43">
        <v>1</v>
      </c>
      <c r="K79" s="42" t="s">
        <v>101</v>
      </c>
      <c r="L79" s="43">
        <v>0</v>
      </c>
      <c r="M79" s="42" t="s">
        <v>666</v>
      </c>
      <c r="N79" s="43">
        <v>1</v>
      </c>
      <c r="O79" s="42" t="s">
        <v>676</v>
      </c>
      <c r="P79" s="43">
        <v>1</v>
      </c>
      <c r="R79" s="42"/>
      <c r="S79" s="11"/>
      <c r="T79" s="42" t="s">
        <v>112</v>
      </c>
      <c r="U79" s="43">
        <f>IF(T79=0,,(IF(T79='Scaling system'!$F$3,0,(IF(T79='Scaling system'!$F$4,-1,IF(T79='Scaling system'!$F$5,-2,IF(T79='Scaling system'!$F$6,-3)))))))</f>
        <v>0</v>
      </c>
      <c r="V79" s="42"/>
      <c r="W79" s="43"/>
      <c r="X79" s="42"/>
      <c r="Y79" s="43"/>
      <c r="Z79" s="42"/>
      <c r="AA79" s="43"/>
      <c r="AB79" s="42" t="s">
        <v>677</v>
      </c>
      <c r="AC79" s="43">
        <v>0</v>
      </c>
      <c r="AF79" s="42" t="s">
        <v>678</v>
      </c>
      <c r="AG79" s="43">
        <v>-1</v>
      </c>
      <c r="AH79" s="42" t="s">
        <v>679</v>
      </c>
      <c r="AI79" s="43">
        <v>0</v>
      </c>
      <c r="AJ79" s="42" t="s">
        <v>101</v>
      </c>
      <c r="AK79" s="43">
        <v>0</v>
      </c>
      <c r="AM79" s="42" t="s">
        <v>101</v>
      </c>
      <c r="AN79" s="43">
        <v>0</v>
      </c>
      <c r="AO79" s="42" t="s">
        <v>670</v>
      </c>
      <c r="AP79" s="43">
        <v>1</v>
      </c>
      <c r="AR79" s="11"/>
      <c r="AS79" s="11"/>
      <c r="AT79" s="11"/>
      <c r="AU79" s="11"/>
      <c r="AV79" s="11">
        <f t="shared" si="19"/>
        <v>4</v>
      </c>
      <c r="AW79" s="11">
        <f t="shared" si="20"/>
        <v>0</v>
      </c>
      <c r="AX79" s="11">
        <f t="shared" si="21"/>
        <v>0</v>
      </c>
      <c r="AY79" s="11">
        <f t="shared" si="22"/>
        <v>-1</v>
      </c>
      <c r="AZ79" s="11">
        <f t="shared" si="17"/>
        <v>1</v>
      </c>
      <c r="BA79" s="6">
        <f t="shared" si="18"/>
        <v>4</v>
      </c>
      <c r="BC79" s="47" t="s">
        <v>107</v>
      </c>
      <c r="BD79" s="41" t="s">
        <v>680</v>
      </c>
    </row>
    <row r="80" spans="1:56" ht="89.25" x14ac:dyDescent="0.25">
      <c r="A80" s="131"/>
      <c r="B80" s="121"/>
      <c r="C80" s="41" t="s">
        <v>681</v>
      </c>
      <c r="D80" s="41" t="s">
        <v>682</v>
      </c>
      <c r="E80" s="86">
        <f t="shared" si="23"/>
        <v>9</v>
      </c>
      <c r="G80" s="42" t="s">
        <v>683</v>
      </c>
      <c r="H80" s="43">
        <v>2</v>
      </c>
      <c r="I80" s="42" t="s">
        <v>684</v>
      </c>
      <c r="J80" s="43">
        <v>3</v>
      </c>
      <c r="K80" s="42" t="s">
        <v>101</v>
      </c>
      <c r="L80" s="43">
        <v>0</v>
      </c>
      <c r="M80" s="42" t="s">
        <v>685</v>
      </c>
      <c r="N80" s="43">
        <v>1</v>
      </c>
      <c r="O80" s="42" t="s">
        <v>686</v>
      </c>
      <c r="P80" s="43">
        <v>3</v>
      </c>
      <c r="R80" s="45"/>
      <c r="S80" s="11"/>
      <c r="T80" s="42" t="s">
        <v>166</v>
      </c>
      <c r="U80" s="43">
        <f>IF(T80=0,,(IF(T80='Scaling system'!$F$3,0,(IF(T80='Scaling system'!$F$4,-1,IF(T80='Scaling system'!$F$5,-2,IF(T80='Scaling system'!$F$6,-3)))))))</f>
        <v>-2</v>
      </c>
      <c r="V80" s="42"/>
      <c r="W80" s="43"/>
      <c r="X80" s="42"/>
      <c r="Y80" s="43"/>
      <c r="Z80" s="42"/>
      <c r="AA80" s="43"/>
      <c r="AB80" s="42" t="s">
        <v>687</v>
      </c>
      <c r="AC80" s="43">
        <v>0</v>
      </c>
      <c r="AF80" s="42" t="s">
        <v>688</v>
      </c>
      <c r="AG80" s="43">
        <v>-1</v>
      </c>
      <c r="AH80" s="42" t="s">
        <v>688</v>
      </c>
      <c r="AI80" s="43">
        <v>-1</v>
      </c>
      <c r="AJ80" s="42" t="s">
        <v>689</v>
      </c>
      <c r="AK80" s="43">
        <v>0</v>
      </c>
      <c r="AM80" s="42" t="s">
        <v>641</v>
      </c>
      <c r="AN80" s="43">
        <v>2</v>
      </c>
      <c r="AO80" s="42" t="s">
        <v>686</v>
      </c>
      <c r="AP80" s="43">
        <v>2</v>
      </c>
      <c r="AR80" s="11"/>
      <c r="AS80" s="11"/>
      <c r="AT80" s="11"/>
      <c r="AU80" s="11"/>
      <c r="AV80" s="11">
        <f t="shared" si="19"/>
        <v>9</v>
      </c>
      <c r="AW80" s="11">
        <f t="shared" si="20"/>
        <v>0</v>
      </c>
      <c r="AX80" s="11">
        <f t="shared" si="21"/>
        <v>-2</v>
      </c>
      <c r="AY80" s="11">
        <f t="shared" si="22"/>
        <v>-2</v>
      </c>
      <c r="AZ80" s="11">
        <f t="shared" si="17"/>
        <v>4</v>
      </c>
      <c r="BA80" s="6">
        <f t="shared" si="18"/>
        <v>9</v>
      </c>
      <c r="BC80" s="47" t="s">
        <v>107</v>
      </c>
      <c r="BD80" s="41" t="s">
        <v>130</v>
      </c>
    </row>
    <row r="81" spans="1:57" ht="89.25" x14ac:dyDescent="0.25">
      <c r="A81" s="134" t="s">
        <v>897</v>
      </c>
      <c r="B81" s="121" t="s">
        <v>905</v>
      </c>
      <c r="C81" s="41" t="s">
        <v>690</v>
      </c>
      <c r="D81" s="41" t="s">
        <v>691</v>
      </c>
      <c r="E81" s="86">
        <f t="shared" si="23"/>
        <v>9</v>
      </c>
      <c r="G81" s="42" t="s">
        <v>683</v>
      </c>
      <c r="H81" s="43">
        <v>2</v>
      </c>
      <c r="I81" s="42" t="s">
        <v>684</v>
      </c>
      <c r="J81" s="43">
        <v>3</v>
      </c>
      <c r="K81" s="42" t="s">
        <v>101</v>
      </c>
      <c r="L81" s="43">
        <v>0</v>
      </c>
      <c r="M81" s="42" t="s">
        <v>685</v>
      </c>
      <c r="N81" s="43">
        <v>1</v>
      </c>
      <c r="O81" s="42" t="s">
        <v>686</v>
      </c>
      <c r="P81" s="43">
        <v>3</v>
      </c>
      <c r="R81" s="42"/>
      <c r="S81" s="11"/>
      <c r="T81" s="42" t="s">
        <v>166</v>
      </c>
      <c r="U81" s="43">
        <f>IF(T81=0,,(IF(T81='Scaling system'!$F$3,0,(IF(T81='Scaling system'!$F$4,-1,IF(T81='Scaling system'!$F$5,-2,IF(T81='Scaling system'!$F$6,-3)))))))</f>
        <v>-2</v>
      </c>
      <c r="V81" s="42"/>
      <c r="W81" s="43"/>
      <c r="X81" s="42"/>
      <c r="Y81" s="43"/>
      <c r="Z81" s="42"/>
      <c r="AA81" s="43"/>
      <c r="AB81" s="42" t="s">
        <v>687</v>
      </c>
      <c r="AC81" s="43">
        <v>0</v>
      </c>
      <c r="AF81" s="42" t="s">
        <v>692</v>
      </c>
      <c r="AG81" s="43">
        <v>-1</v>
      </c>
      <c r="AH81" s="42" t="s">
        <v>693</v>
      </c>
      <c r="AI81" s="43">
        <v>-1</v>
      </c>
      <c r="AJ81" s="42" t="s">
        <v>689</v>
      </c>
      <c r="AK81" s="43">
        <v>0</v>
      </c>
      <c r="AM81" s="42" t="s">
        <v>641</v>
      </c>
      <c r="AN81" s="43">
        <v>2</v>
      </c>
      <c r="AO81" s="42" t="s">
        <v>686</v>
      </c>
      <c r="AP81" s="43">
        <v>2</v>
      </c>
      <c r="AR81" s="11"/>
      <c r="AS81" s="11"/>
      <c r="AT81" s="11"/>
      <c r="AU81" s="11"/>
      <c r="AV81" s="11">
        <f t="shared" si="19"/>
        <v>9</v>
      </c>
      <c r="AW81" s="11">
        <f t="shared" si="20"/>
        <v>0</v>
      </c>
      <c r="AX81" s="11">
        <f t="shared" si="21"/>
        <v>-2</v>
      </c>
      <c r="AY81" s="11">
        <f t="shared" si="22"/>
        <v>-2</v>
      </c>
      <c r="AZ81" s="11">
        <f t="shared" si="17"/>
        <v>4</v>
      </c>
      <c r="BA81" s="6">
        <f t="shared" si="18"/>
        <v>9</v>
      </c>
      <c r="BC81" s="47" t="s">
        <v>107</v>
      </c>
      <c r="BD81" s="41" t="s">
        <v>694</v>
      </c>
    </row>
    <row r="82" spans="1:57" ht="89.25" x14ac:dyDescent="0.25">
      <c r="A82" s="135"/>
      <c r="B82" s="120"/>
      <c r="C82" s="41" t="s">
        <v>695</v>
      </c>
      <c r="D82" s="41" t="s">
        <v>696</v>
      </c>
      <c r="E82" s="86">
        <f t="shared" si="23"/>
        <v>3</v>
      </c>
      <c r="G82" s="42" t="s">
        <v>683</v>
      </c>
      <c r="H82" s="43">
        <v>1</v>
      </c>
      <c r="I82" s="42" t="s">
        <v>684</v>
      </c>
      <c r="J82" s="43">
        <v>1</v>
      </c>
      <c r="K82" s="42" t="s">
        <v>101</v>
      </c>
      <c r="L82" s="43">
        <v>0</v>
      </c>
      <c r="M82" s="42" t="s">
        <v>685</v>
      </c>
      <c r="N82" s="43">
        <v>1</v>
      </c>
      <c r="O82" s="42" t="s">
        <v>697</v>
      </c>
      <c r="P82" s="43">
        <v>1</v>
      </c>
      <c r="R82" s="42"/>
      <c r="S82" s="11"/>
      <c r="T82" s="42" t="s">
        <v>104</v>
      </c>
      <c r="U82" s="43">
        <f>IF(T82=0,,(IF(T82='Scaling system'!$F$3,0,(IF(T82='Scaling system'!$F$4,-1,IF(T82='Scaling system'!$F$5,-2,IF(T82='Scaling system'!$F$6,-3)))))))</f>
        <v>-1</v>
      </c>
      <c r="V82" s="42"/>
      <c r="W82" s="43"/>
      <c r="X82" s="42"/>
      <c r="Y82" s="43"/>
      <c r="Z82" s="42"/>
      <c r="AA82" s="43"/>
      <c r="AB82" s="42" t="s">
        <v>687</v>
      </c>
      <c r="AC82" s="43">
        <v>0</v>
      </c>
      <c r="AF82" s="42" t="s">
        <v>692</v>
      </c>
      <c r="AG82" s="43">
        <v>-1</v>
      </c>
      <c r="AH82" s="42" t="s">
        <v>693</v>
      </c>
      <c r="AI82" s="43">
        <v>-1</v>
      </c>
      <c r="AJ82" s="42" t="s">
        <v>689</v>
      </c>
      <c r="AK82" s="43">
        <v>0</v>
      </c>
      <c r="AM82" s="42" t="s">
        <v>641</v>
      </c>
      <c r="AN82" s="43">
        <v>1</v>
      </c>
      <c r="AO82" s="42" t="s">
        <v>698</v>
      </c>
      <c r="AP82" s="43">
        <v>1</v>
      </c>
      <c r="AR82" s="11"/>
      <c r="AS82" s="11"/>
      <c r="AT82" s="11"/>
      <c r="AU82" s="11"/>
      <c r="AV82" s="11">
        <f t="shared" si="19"/>
        <v>4</v>
      </c>
      <c r="AW82" s="11">
        <f t="shared" si="20"/>
        <v>0</v>
      </c>
      <c r="AX82" s="11">
        <f t="shared" si="21"/>
        <v>-1</v>
      </c>
      <c r="AY82" s="11">
        <f t="shared" si="22"/>
        <v>-2</v>
      </c>
      <c r="AZ82" s="11">
        <f t="shared" si="17"/>
        <v>2</v>
      </c>
      <c r="BA82" s="6">
        <f t="shared" si="18"/>
        <v>3</v>
      </c>
      <c r="BC82" s="47" t="s">
        <v>107</v>
      </c>
      <c r="BD82" s="41" t="s">
        <v>699</v>
      </c>
    </row>
    <row r="83" spans="1:57" ht="76.5" x14ac:dyDescent="0.25">
      <c r="A83" s="135"/>
      <c r="B83" s="119" t="s">
        <v>700</v>
      </c>
      <c r="C83" s="41" t="s">
        <v>701</v>
      </c>
      <c r="D83" s="41" t="s">
        <v>702</v>
      </c>
      <c r="E83" s="86">
        <f t="shared" si="23"/>
        <v>4</v>
      </c>
      <c r="G83" s="42" t="s">
        <v>703</v>
      </c>
      <c r="H83" s="43">
        <v>1</v>
      </c>
      <c r="I83" s="42" t="s">
        <v>684</v>
      </c>
      <c r="J83" s="43">
        <v>1</v>
      </c>
      <c r="K83" s="42" t="s">
        <v>101</v>
      </c>
      <c r="L83" s="43">
        <v>0</v>
      </c>
      <c r="M83" s="42" t="s">
        <v>365</v>
      </c>
      <c r="N83" s="43">
        <v>3</v>
      </c>
      <c r="O83" s="42" t="s">
        <v>704</v>
      </c>
      <c r="P83" s="43">
        <v>1</v>
      </c>
      <c r="R83" s="42"/>
      <c r="S83" s="11"/>
      <c r="T83" s="42" t="s">
        <v>104</v>
      </c>
      <c r="U83" s="43">
        <f>IF(T83=0,,(IF(T83='Scaling system'!$F$3,0,(IF(T83='Scaling system'!$F$4,-1,IF(T83='Scaling system'!$F$5,-2,IF(T83='Scaling system'!$F$6,-3)))))))</f>
        <v>-1</v>
      </c>
      <c r="V83" s="42"/>
      <c r="W83" s="43"/>
      <c r="X83" s="42"/>
      <c r="Y83" s="43"/>
      <c r="Z83" s="42"/>
      <c r="AA83" s="43"/>
      <c r="AB83" s="42" t="s">
        <v>705</v>
      </c>
      <c r="AC83" s="43">
        <v>-1</v>
      </c>
      <c r="AF83" s="42" t="s">
        <v>706</v>
      </c>
      <c r="AG83" s="43">
        <v>-1</v>
      </c>
      <c r="AH83" s="42" t="s">
        <v>707</v>
      </c>
      <c r="AI83" s="43">
        <v>-1</v>
      </c>
      <c r="AJ83" s="42" t="s">
        <v>456</v>
      </c>
      <c r="AK83" s="43">
        <v>0</v>
      </c>
      <c r="AM83" s="42" t="s">
        <v>708</v>
      </c>
      <c r="AN83" s="43">
        <v>1</v>
      </c>
      <c r="AO83" s="42" t="s">
        <v>709</v>
      </c>
      <c r="AP83" s="43">
        <v>1</v>
      </c>
      <c r="AR83" s="11"/>
      <c r="AS83" s="11"/>
      <c r="AT83" s="11"/>
      <c r="AU83" s="11"/>
      <c r="AV83" s="11">
        <f t="shared" si="19"/>
        <v>6</v>
      </c>
      <c r="AW83" s="11">
        <f t="shared" si="20"/>
        <v>0</v>
      </c>
      <c r="AX83" s="11">
        <f t="shared" si="21"/>
        <v>-2</v>
      </c>
      <c r="AY83" s="11">
        <f t="shared" si="22"/>
        <v>-2</v>
      </c>
      <c r="AZ83" s="11">
        <f t="shared" si="17"/>
        <v>2</v>
      </c>
      <c r="BA83" s="6">
        <f t="shared" si="18"/>
        <v>4</v>
      </c>
      <c r="BC83" s="47" t="s">
        <v>107</v>
      </c>
      <c r="BD83" s="41" t="s">
        <v>130</v>
      </c>
    </row>
    <row r="84" spans="1:57" ht="63.75" x14ac:dyDescent="0.25">
      <c r="A84" s="135"/>
      <c r="B84" s="121"/>
      <c r="C84" s="41" t="s">
        <v>710</v>
      </c>
      <c r="D84" s="41" t="s">
        <v>711</v>
      </c>
      <c r="E84" s="86">
        <f t="shared" si="23"/>
        <v>1</v>
      </c>
      <c r="G84" s="42" t="s">
        <v>200</v>
      </c>
      <c r="H84" s="43">
        <v>0</v>
      </c>
      <c r="I84" s="42" t="s">
        <v>200</v>
      </c>
      <c r="J84" s="43">
        <v>0</v>
      </c>
      <c r="K84" s="42" t="s">
        <v>200</v>
      </c>
      <c r="L84" s="43">
        <v>0</v>
      </c>
      <c r="M84" s="42" t="s">
        <v>712</v>
      </c>
      <c r="N84" s="43">
        <v>2</v>
      </c>
      <c r="O84" s="42" t="s">
        <v>713</v>
      </c>
      <c r="P84" s="43">
        <v>1</v>
      </c>
      <c r="R84" s="42"/>
      <c r="S84" s="11"/>
      <c r="T84" s="42" t="s">
        <v>112</v>
      </c>
      <c r="U84" s="43">
        <f>IF(T84=0,,(IF(T84='Scaling system'!$F$3,0,(IF(T84='Scaling system'!$F$4,-1,IF(T84='Scaling system'!$F$5,-2,IF(T84='Scaling system'!$F$6,-3)))))))</f>
        <v>0</v>
      </c>
      <c r="V84" s="42"/>
      <c r="W84" s="43"/>
      <c r="X84" s="42"/>
      <c r="Y84" s="43"/>
      <c r="Z84" s="42"/>
      <c r="AA84" s="43"/>
      <c r="AB84" s="42" t="s">
        <v>714</v>
      </c>
      <c r="AC84" s="43">
        <v>0</v>
      </c>
      <c r="AF84" s="42" t="s">
        <v>299</v>
      </c>
      <c r="AG84" s="43">
        <v>0</v>
      </c>
      <c r="AH84" s="42" t="s">
        <v>715</v>
      </c>
      <c r="AI84" s="43">
        <v>-2</v>
      </c>
      <c r="AJ84" s="42" t="s">
        <v>716</v>
      </c>
      <c r="AK84" s="43">
        <v>0</v>
      </c>
      <c r="AM84" s="42" t="s">
        <v>717</v>
      </c>
      <c r="AN84" s="43">
        <v>0</v>
      </c>
      <c r="AO84" s="42" t="s">
        <v>200</v>
      </c>
      <c r="AP84" s="43">
        <v>0</v>
      </c>
      <c r="AR84" s="11"/>
      <c r="AS84" s="11"/>
      <c r="AT84" s="11"/>
      <c r="AU84" s="11"/>
      <c r="AV84" s="11">
        <f t="shared" si="19"/>
        <v>3</v>
      </c>
      <c r="AW84" s="11">
        <f t="shared" si="20"/>
        <v>0</v>
      </c>
      <c r="AX84" s="11">
        <f t="shared" si="21"/>
        <v>0</v>
      </c>
      <c r="AY84" s="11">
        <f t="shared" si="22"/>
        <v>-2</v>
      </c>
      <c r="AZ84" s="11">
        <f t="shared" si="17"/>
        <v>0</v>
      </c>
      <c r="BA84" s="6">
        <f t="shared" si="18"/>
        <v>1</v>
      </c>
      <c r="BC84" s="47" t="s">
        <v>107</v>
      </c>
      <c r="BD84" s="41" t="s">
        <v>718</v>
      </c>
    </row>
    <row r="85" spans="1:57" ht="63.75" x14ac:dyDescent="0.25">
      <c r="A85" s="135"/>
      <c r="B85" s="121"/>
      <c r="C85" s="41" t="s">
        <v>719</v>
      </c>
      <c r="D85" s="41" t="s">
        <v>720</v>
      </c>
      <c r="E85" s="86">
        <f t="shared" si="23"/>
        <v>6</v>
      </c>
      <c r="G85" s="42" t="s">
        <v>721</v>
      </c>
      <c r="H85" s="43">
        <v>0</v>
      </c>
      <c r="I85" s="42" t="s">
        <v>684</v>
      </c>
      <c r="J85" s="43">
        <v>1</v>
      </c>
      <c r="K85" s="42" t="s">
        <v>101</v>
      </c>
      <c r="L85" s="43">
        <v>0</v>
      </c>
      <c r="M85" s="42" t="s">
        <v>722</v>
      </c>
      <c r="N85" s="43">
        <v>2</v>
      </c>
      <c r="O85" s="42" t="s">
        <v>101</v>
      </c>
      <c r="P85" s="43">
        <v>0</v>
      </c>
      <c r="R85" s="42"/>
      <c r="S85" s="11"/>
      <c r="T85" s="42" t="s">
        <v>104</v>
      </c>
      <c r="U85" s="43">
        <f>IF(T85=0,,(IF(T85='Scaling system'!$F$3,0,(IF(T85='Scaling system'!$F$4,-1,IF(T85='Scaling system'!$F$5,-2,IF(T85='Scaling system'!$F$6,-3)))))))</f>
        <v>-1</v>
      </c>
      <c r="V85" s="42"/>
      <c r="W85" s="43"/>
      <c r="X85" s="42"/>
      <c r="Y85" s="43"/>
      <c r="Z85" s="42"/>
      <c r="AA85" s="43"/>
      <c r="AB85" s="42" t="s">
        <v>716</v>
      </c>
      <c r="AC85" s="43">
        <v>3</v>
      </c>
      <c r="AF85" s="42" t="s">
        <v>716</v>
      </c>
      <c r="AG85" s="43">
        <v>0</v>
      </c>
      <c r="AH85" s="42" t="s">
        <v>199</v>
      </c>
      <c r="AI85" s="43">
        <v>0</v>
      </c>
      <c r="AJ85" s="42" t="s">
        <v>456</v>
      </c>
      <c r="AK85" s="43">
        <v>0</v>
      </c>
      <c r="AM85" s="42" t="s">
        <v>723</v>
      </c>
      <c r="AN85" s="43">
        <v>2</v>
      </c>
      <c r="AO85" s="42" t="s">
        <v>724</v>
      </c>
      <c r="AP85" s="43">
        <v>-1</v>
      </c>
      <c r="AR85" s="11"/>
      <c r="AS85" s="11"/>
      <c r="AT85" s="11"/>
      <c r="AU85" s="11"/>
      <c r="AV85" s="11">
        <f t="shared" si="19"/>
        <v>3</v>
      </c>
      <c r="AW85" s="11">
        <f t="shared" si="20"/>
        <v>0</v>
      </c>
      <c r="AX85" s="11">
        <f t="shared" si="21"/>
        <v>2</v>
      </c>
      <c r="AY85" s="11">
        <f t="shared" si="22"/>
        <v>0</v>
      </c>
      <c r="AZ85" s="11">
        <f t="shared" si="17"/>
        <v>1</v>
      </c>
      <c r="BA85" s="6">
        <f t="shared" si="18"/>
        <v>6</v>
      </c>
      <c r="BC85" s="47" t="s">
        <v>107</v>
      </c>
      <c r="BD85" s="41" t="s">
        <v>130</v>
      </c>
    </row>
    <row r="86" spans="1:57" ht="76.5" x14ac:dyDescent="0.25">
      <c r="A86" s="135"/>
      <c r="B86" s="121"/>
      <c r="C86" s="41" t="s">
        <v>725</v>
      </c>
      <c r="D86" s="41" t="s">
        <v>726</v>
      </c>
      <c r="E86" s="86">
        <f t="shared" si="23"/>
        <v>4</v>
      </c>
      <c r="G86" s="42" t="s">
        <v>721</v>
      </c>
      <c r="H86" s="43">
        <v>0</v>
      </c>
      <c r="I86" s="42" t="s">
        <v>684</v>
      </c>
      <c r="J86" s="43">
        <v>2</v>
      </c>
      <c r="K86" s="42" t="s">
        <v>101</v>
      </c>
      <c r="L86" s="43">
        <v>0</v>
      </c>
      <c r="M86" s="42" t="s">
        <v>712</v>
      </c>
      <c r="N86" s="43">
        <v>2</v>
      </c>
      <c r="O86" s="42" t="s">
        <v>713</v>
      </c>
      <c r="P86" s="43">
        <v>2</v>
      </c>
      <c r="R86" s="42"/>
      <c r="S86" s="11"/>
      <c r="T86" s="42" t="s">
        <v>104</v>
      </c>
      <c r="U86" s="43">
        <f>IF(T86=0,,(IF(T86='Scaling system'!$F$3,0,(IF(T86='Scaling system'!$F$4,-1,IF(T86='Scaling system'!$F$5,-2,IF(T86='Scaling system'!$F$6,-3)))))))</f>
        <v>-1</v>
      </c>
      <c r="V86" s="42"/>
      <c r="W86" s="43"/>
      <c r="X86" s="42"/>
      <c r="Y86" s="43"/>
      <c r="Z86" s="42"/>
      <c r="AA86" s="43"/>
      <c r="AB86" s="42" t="s">
        <v>727</v>
      </c>
      <c r="AC86" s="43">
        <v>-1</v>
      </c>
      <c r="AF86" s="42" t="s">
        <v>728</v>
      </c>
      <c r="AG86" s="43">
        <v>-1</v>
      </c>
      <c r="AH86" s="42" t="s">
        <v>650</v>
      </c>
      <c r="AI86" s="43">
        <v>-1</v>
      </c>
      <c r="AJ86" s="42" t="s">
        <v>456</v>
      </c>
      <c r="AK86" s="43">
        <v>0</v>
      </c>
      <c r="AM86" s="42" t="s">
        <v>729</v>
      </c>
      <c r="AN86" s="43">
        <v>1</v>
      </c>
      <c r="AO86" s="42" t="s">
        <v>730</v>
      </c>
      <c r="AP86" s="43">
        <v>1</v>
      </c>
      <c r="AR86" s="11"/>
      <c r="AS86" s="11"/>
      <c r="AT86" s="11"/>
      <c r="AU86" s="11"/>
      <c r="AV86" s="11">
        <f t="shared" si="19"/>
        <v>6</v>
      </c>
      <c r="AW86" s="11">
        <f t="shared" si="20"/>
        <v>0</v>
      </c>
      <c r="AX86" s="11">
        <f t="shared" si="21"/>
        <v>-2</v>
      </c>
      <c r="AY86" s="11">
        <f t="shared" si="22"/>
        <v>-2</v>
      </c>
      <c r="AZ86" s="11">
        <f t="shared" si="17"/>
        <v>2</v>
      </c>
      <c r="BA86" s="6">
        <f t="shared" si="18"/>
        <v>4</v>
      </c>
      <c r="BC86" s="47" t="s">
        <v>107</v>
      </c>
      <c r="BD86" s="41" t="s">
        <v>130</v>
      </c>
    </row>
    <row r="87" spans="1:57" ht="63.75" x14ac:dyDescent="0.25">
      <c r="A87" s="135"/>
      <c r="B87" s="120"/>
      <c r="C87" s="41" t="s">
        <v>731</v>
      </c>
      <c r="D87" s="41" t="s">
        <v>732</v>
      </c>
      <c r="E87" s="86">
        <f t="shared" si="23"/>
        <v>3</v>
      </c>
      <c r="G87" s="42" t="s">
        <v>200</v>
      </c>
      <c r="H87" s="43">
        <v>0</v>
      </c>
      <c r="I87" s="42" t="s">
        <v>684</v>
      </c>
      <c r="J87" s="43">
        <v>2</v>
      </c>
      <c r="K87" s="42" t="s">
        <v>101</v>
      </c>
      <c r="L87" s="43">
        <v>0</v>
      </c>
      <c r="M87" s="42" t="s">
        <v>712</v>
      </c>
      <c r="N87" s="43">
        <v>2</v>
      </c>
      <c r="O87" s="42" t="s">
        <v>733</v>
      </c>
      <c r="P87" s="43">
        <v>1</v>
      </c>
      <c r="R87" s="42"/>
      <c r="S87" s="11"/>
      <c r="T87" s="42" t="s">
        <v>104</v>
      </c>
      <c r="U87" s="43">
        <f>IF(T87=0,,(IF(T87='Scaling system'!$F$3,0,(IF(T87='Scaling system'!$F$4,-1,IF(T87='Scaling system'!$F$5,-2,IF(T87='Scaling system'!$F$6,-3)))))))</f>
        <v>-1</v>
      </c>
      <c r="V87" s="42"/>
      <c r="W87" s="43"/>
      <c r="X87" s="42"/>
      <c r="Y87" s="43"/>
      <c r="Z87" s="42"/>
      <c r="AA87" s="43"/>
      <c r="AB87" s="42" t="s">
        <v>727</v>
      </c>
      <c r="AC87" s="43">
        <v>-1</v>
      </c>
      <c r="AF87" s="42" t="s">
        <v>734</v>
      </c>
      <c r="AG87" s="43">
        <v>-1</v>
      </c>
      <c r="AH87" s="42" t="s">
        <v>650</v>
      </c>
      <c r="AI87" s="43">
        <v>-1</v>
      </c>
      <c r="AJ87" s="42" t="s">
        <v>456</v>
      </c>
      <c r="AK87" s="43">
        <v>0</v>
      </c>
      <c r="AM87" s="42" t="s">
        <v>708</v>
      </c>
      <c r="AN87" s="43">
        <v>1</v>
      </c>
      <c r="AO87" s="42" t="s">
        <v>735</v>
      </c>
      <c r="AP87" s="43">
        <v>1</v>
      </c>
      <c r="AR87" s="11"/>
      <c r="AS87" s="11"/>
      <c r="AT87" s="11"/>
      <c r="AU87" s="11"/>
      <c r="AV87" s="11">
        <f t="shared" si="19"/>
        <v>5</v>
      </c>
      <c r="AW87" s="11">
        <f t="shared" si="20"/>
        <v>0</v>
      </c>
      <c r="AX87" s="11">
        <f t="shared" si="21"/>
        <v>-2</v>
      </c>
      <c r="AY87" s="11">
        <f t="shared" si="22"/>
        <v>-2</v>
      </c>
      <c r="AZ87" s="11">
        <f t="shared" si="17"/>
        <v>2</v>
      </c>
      <c r="BA87" s="6">
        <f t="shared" si="18"/>
        <v>3</v>
      </c>
      <c r="BC87" s="47" t="s">
        <v>107</v>
      </c>
      <c r="BD87" s="41" t="s">
        <v>130</v>
      </c>
    </row>
    <row r="88" spans="1:57" ht="127.5" x14ac:dyDescent="0.25">
      <c r="A88" s="135"/>
      <c r="B88" s="119" t="s">
        <v>193</v>
      </c>
      <c r="C88" s="41" t="s">
        <v>736</v>
      </c>
      <c r="D88" s="41" t="s">
        <v>737</v>
      </c>
      <c r="E88" s="86">
        <f t="shared" si="23"/>
        <v>2</v>
      </c>
      <c r="G88" s="42" t="s">
        <v>738</v>
      </c>
      <c r="H88" s="43">
        <v>0</v>
      </c>
      <c r="I88" s="42" t="s">
        <v>684</v>
      </c>
      <c r="J88" s="43">
        <v>3</v>
      </c>
      <c r="K88" s="42" t="s">
        <v>739</v>
      </c>
      <c r="L88" s="43">
        <v>0</v>
      </c>
      <c r="M88" s="42" t="s">
        <v>740</v>
      </c>
      <c r="N88" s="43">
        <v>2</v>
      </c>
      <c r="O88" s="42" t="s">
        <v>741</v>
      </c>
      <c r="P88" s="43">
        <v>1</v>
      </c>
      <c r="R88" s="42"/>
      <c r="S88" s="11"/>
      <c r="T88" s="42" t="s">
        <v>166</v>
      </c>
      <c r="U88" s="43">
        <f>IF(T88=0,,(IF(T88='Scaling system'!$F$3,0,(IF(T88='Scaling system'!$F$4,-1,IF(T88='Scaling system'!$F$5,-2,IF(T88='Scaling system'!$F$6,-3)))))))</f>
        <v>-2</v>
      </c>
      <c r="V88" s="42"/>
      <c r="W88" s="43"/>
      <c r="X88" s="42"/>
      <c r="Y88" s="43"/>
      <c r="Z88" s="42"/>
      <c r="AA88" s="43"/>
      <c r="AB88" s="42" t="s">
        <v>727</v>
      </c>
      <c r="AC88" s="43">
        <v>-1</v>
      </c>
      <c r="AF88" s="42" t="s">
        <v>742</v>
      </c>
      <c r="AG88" s="43">
        <v>-2</v>
      </c>
      <c r="AH88" s="42" t="s">
        <v>743</v>
      </c>
      <c r="AI88" s="43">
        <v>-1</v>
      </c>
      <c r="AJ88" s="42" t="s">
        <v>456</v>
      </c>
      <c r="AK88" s="43">
        <v>0</v>
      </c>
      <c r="AM88" s="42" t="s">
        <v>729</v>
      </c>
      <c r="AN88" s="43">
        <v>1</v>
      </c>
      <c r="AO88" s="42" t="s">
        <v>744</v>
      </c>
      <c r="AP88" s="43">
        <v>1</v>
      </c>
      <c r="AR88" s="11"/>
      <c r="AS88" s="11"/>
      <c r="AT88" s="11"/>
      <c r="AU88" s="11"/>
      <c r="AV88" s="11">
        <f t="shared" si="19"/>
        <v>6</v>
      </c>
      <c r="AW88" s="11">
        <f t="shared" si="20"/>
        <v>0</v>
      </c>
      <c r="AX88" s="11">
        <f t="shared" si="21"/>
        <v>-3</v>
      </c>
      <c r="AY88" s="11">
        <f t="shared" si="22"/>
        <v>-3</v>
      </c>
      <c r="AZ88" s="11">
        <f t="shared" si="17"/>
        <v>2</v>
      </c>
      <c r="BA88" s="6">
        <f t="shared" si="18"/>
        <v>2</v>
      </c>
      <c r="BC88" s="47" t="s">
        <v>107</v>
      </c>
      <c r="BD88" s="41" t="s">
        <v>130</v>
      </c>
    </row>
    <row r="89" spans="1:57" ht="76.5" x14ac:dyDescent="0.25">
      <c r="A89" s="136"/>
      <c r="B89" s="120"/>
      <c r="C89" s="41" t="s">
        <v>745</v>
      </c>
      <c r="D89" s="41" t="s">
        <v>746</v>
      </c>
      <c r="E89" s="86">
        <f t="shared" si="23"/>
        <v>10</v>
      </c>
      <c r="G89" s="42" t="s">
        <v>683</v>
      </c>
      <c r="H89" s="43">
        <v>2</v>
      </c>
      <c r="I89" s="42" t="s">
        <v>684</v>
      </c>
      <c r="J89" s="43">
        <v>3</v>
      </c>
      <c r="K89" s="42" t="s">
        <v>747</v>
      </c>
      <c r="L89" s="43">
        <v>1</v>
      </c>
      <c r="M89" s="42" t="s">
        <v>748</v>
      </c>
      <c r="N89" s="43">
        <v>2</v>
      </c>
      <c r="O89" s="42" t="s">
        <v>686</v>
      </c>
      <c r="P89" s="43">
        <v>3</v>
      </c>
      <c r="R89" s="42"/>
      <c r="S89" s="11"/>
      <c r="T89" s="42" t="s">
        <v>445</v>
      </c>
      <c r="U89" s="43">
        <f>IF(T89=0,,(IF(T89='Scaling system'!$F$3,0,(IF(T89='Scaling system'!$F$4,-1,IF(T89='Scaling system'!$F$5,-2,IF(T89='Scaling system'!$F$6,-3)))))))</f>
        <v>-3</v>
      </c>
      <c r="V89" s="42"/>
      <c r="W89" s="43"/>
      <c r="X89" s="42"/>
      <c r="Y89" s="43"/>
      <c r="Z89" s="42"/>
      <c r="AA89" s="43"/>
      <c r="AB89" s="42" t="s">
        <v>749</v>
      </c>
      <c r="AC89" s="43">
        <v>2</v>
      </c>
      <c r="AF89" s="42" t="s">
        <v>750</v>
      </c>
      <c r="AG89" s="43">
        <v>-2</v>
      </c>
      <c r="AH89" s="42" t="s">
        <v>751</v>
      </c>
      <c r="AI89" s="43">
        <v>-2</v>
      </c>
      <c r="AJ89" s="42" t="s">
        <v>752</v>
      </c>
      <c r="AK89" s="43">
        <v>0</v>
      </c>
      <c r="AM89" s="42" t="s">
        <v>641</v>
      </c>
      <c r="AN89" s="43">
        <v>2</v>
      </c>
      <c r="AO89" s="42" t="s">
        <v>686</v>
      </c>
      <c r="AP89" s="43">
        <v>2</v>
      </c>
      <c r="AR89" s="11"/>
      <c r="AS89" s="11"/>
      <c r="AT89" s="11"/>
      <c r="AU89" s="11"/>
      <c r="AV89" s="11">
        <f t="shared" si="19"/>
        <v>11</v>
      </c>
      <c r="AW89" s="11">
        <f t="shared" si="20"/>
        <v>0</v>
      </c>
      <c r="AX89" s="11">
        <f t="shared" si="21"/>
        <v>-1</v>
      </c>
      <c r="AY89" s="11">
        <f t="shared" si="22"/>
        <v>-4</v>
      </c>
      <c r="AZ89" s="11">
        <f t="shared" si="17"/>
        <v>4</v>
      </c>
      <c r="BA89" s="6">
        <f t="shared" si="18"/>
        <v>10</v>
      </c>
      <c r="BC89" s="47" t="s">
        <v>107</v>
      </c>
      <c r="BD89" s="41" t="s">
        <v>130</v>
      </c>
    </row>
    <row r="90" spans="1:57" ht="114.75" x14ac:dyDescent="0.25">
      <c r="A90" s="132" t="s">
        <v>753</v>
      </c>
      <c r="B90" s="85" t="s">
        <v>395</v>
      </c>
      <c r="C90" s="41" t="s">
        <v>754</v>
      </c>
      <c r="D90" s="41" t="s">
        <v>755</v>
      </c>
      <c r="E90" s="86">
        <f t="shared" si="23"/>
        <v>-5</v>
      </c>
      <c r="G90" s="42" t="s">
        <v>683</v>
      </c>
      <c r="H90" s="43">
        <v>2</v>
      </c>
      <c r="I90" s="42" t="s">
        <v>756</v>
      </c>
      <c r="J90" s="43">
        <v>1</v>
      </c>
      <c r="K90" s="42" t="s">
        <v>757</v>
      </c>
      <c r="L90" s="43">
        <v>2</v>
      </c>
      <c r="M90" s="42" t="s">
        <v>758</v>
      </c>
      <c r="N90" s="43">
        <v>1</v>
      </c>
      <c r="O90" s="42" t="s">
        <v>759</v>
      </c>
      <c r="P90" s="43">
        <v>1</v>
      </c>
      <c r="R90" s="42"/>
      <c r="S90" s="11"/>
      <c r="T90" s="42" t="s">
        <v>445</v>
      </c>
      <c r="U90" s="43">
        <f>IF(T90=0,,(IF(T90='Scaling system'!$F$3,0,(IF(T90='Scaling system'!$F$4,-1,IF(T90='Scaling system'!$F$5,-2,IF(T90='Scaling system'!$F$6,-3)))))))</f>
        <v>-3</v>
      </c>
      <c r="V90" s="42"/>
      <c r="W90" s="43"/>
      <c r="X90" s="42"/>
      <c r="Y90" s="43"/>
      <c r="Z90" s="42"/>
      <c r="AA90" s="43"/>
      <c r="AB90" s="42" t="s">
        <v>760</v>
      </c>
      <c r="AC90" s="43">
        <v>-3</v>
      </c>
      <c r="AF90" s="42" t="s">
        <v>761</v>
      </c>
      <c r="AG90" s="43">
        <v>-2</v>
      </c>
      <c r="AH90" s="42" t="s">
        <v>762</v>
      </c>
      <c r="AI90" s="43">
        <v>-2</v>
      </c>
      <c r="AJ90" s="42" t="s">
        <v>763</v>
      </c>
      <c r="AK90" s="43">
        <v>0</v>
      </c>
      <c r="AM90" s="42" t="s">
        <v>764</v>
      </c>
      <c r="AN90" s="43">
        <v>-1</v>
      </c>
      <c r="AO90" s="42" t="s">
        <v>765</v>
      </c>
      <c r="AP90" s="43">
        <v>-1</v>
      </c>
      <c r="AR90" s="11"/>
      <c r="AS90" s="11"/>
      <c r="AT90" s="11"/>
      <c r="AU90" s="11"/>
      <c r="AV90" s="11">
        <f t="shared" si="19"/>
        <v>7</v>
      </c>
      <c r="AW90" s="11">
        <f t="shared" si="20"/>
        <v>0</v>
      </c>
      <c r="AX90" s="11">
        <f t="shared" si="21"/>
        <v>-6</v>
      </c>
      <c r="AY90" s="11">
        <f t="shared" si="22"/>
        <v>-4</v>
      </c>
      <c r="AZ90" s="11">
        <f t="shared" si="17"/>
        <v>-2</v>
      </c>
      <c r="BA90" s="6">
        <f t="shared" si="18"/>
        <v>-5</v>
      </c>
      <c r="BC90" s="47" t="s">
        <v>107</v>
      </c>
      <c r="BD90" s="41" t="s">
        <v>766</v>
      </c>
      <c r="BE90" s="60"/>
    </row>
    <row r="91" spans="1:57" ht="140.25" x14ac:dyDescent="0.25">
      <c r="A91" s="133"/>
      <c r="B91" s="119" t="s">
        <v>633</v>
      </c>
      <c r="C91" s="41" t="s">
        <v>767</v>
      </c>
      <c r="D91" s="41" t="s">
        <v>768</v>
      </c>
      <c r="E91" s="86">
        <f t="shared" si="23"/>
        <v>-9</v>
      </c>
      <c r="G91" s="42" t="s">
        <v>769</v>
      </c>
      <c r="H91" s="43">
        <v>-1</v>
      </c>
      <c r="I91" s="42" t="s">
        <v>770</v>
      </c>
      <c r="J91" s="43">
        <v>0</v>
      </c>
      <c r="K91" s="42" t="s">
        <v>771</v>
      </c>
      <c r="L91" s="43">
        <v>-1</v>
      </c>
      <c r="M91" s="42" t="s">
        <v>101</v>
      </c>
      <c r="N91" s="43">
        <v>0</v>
      </c>
      <c r="O91" s="42" t="s">
        <v>772</v>
      </c>
      <c r="P91" s="43">
        <v>1</v>
      </c>
      <c r="R91" s="42"/>
      <c r="S91" s="11"/>
      <c r="T91" s="42" t="s">
        <v>166</v>
      </c>
      <c r="U91" s="43">
        <f>IF(T91=0,,(IF(T91='Scaling system'!$F$3,0,(IF(T91='Scaling system'!$F$4,-1,IF(T91='Scaling system'!$F$5,-2,IF(T91='Scaling system'!$F$6,-3)))))))</f>
        <v>-2</v>
      </c>
      <c r="V91" s="42"/>
      <c r="W91" s="43"/>
      <c r="X91" s="42"/>
      <c r="Y91" s="43"/>
      <c r="Z91" s="42"/>
      <c r="AA91" s="43"/>
      <c r="AB91" s="42" t="s">
        <v>773</v>
      </c>
      <c r="AC91" s="43">
        <v>-2</v>
      </c>
      <c r="AF91" s="42" t="s">
        <v>774</v>
      </c>
      <c r="AG91" s="43">
        <v>-2</v>
      </c>
      <c r="AH91" s="42" t="s">
        <v>775</v>
      </c>
      <c r="AI91" s="43">
        <v>-1</v>
      </c>
      <c r="AJ91" s="42" t="s">
        <v>763</v>
      </c>
      <c r="AK91" s="43">
        <v>0</v>
      </c>
      <c r="AM91" s="42" t="s">
        <v>763</v>
      </c>
      <c r="AN91" s="43">
        <v>0</v>
      </c>
      <c r="AO91" s="42" t="s">
        <v>776</v>
      </c>
      <c r="AP91" s="43">
        <v>-1</v>
      </c>
      <c r="AR91" s="11"/>
      <c r="AS91" s="11"/>
      <c r="AT91" s="11"/>
      <c r="AU91" s="11"/>
      <c r="AV91" s="11">
        <f t="shared" si="19"/>
        <v>-1</v>
      </c>
      <c r="AW91" s="11">
        <f t="shared" si="20"/>
        <v>0</v>
      </c>
      <c r="AX91" s="11">
        <f t="shared" si="21"/>
        <v>-4</v>
      </c>
      <c r="AY91" s="11">
        <f t="shared" si="22"/>
        <v>-3</v>
      </c>
      <c r="AZ91" s="11">
        <f t="shared" si="17"/>
        <v>-1</v>
      </c>
      <c r="BA91" s="6">
        <f t="shared" si="18"/>
        <v>-9</v>
      </c>
      <c r="BC91" s="65" t="s">
        <v>116</v>
      </c>
      <c r="BD91" s="41" t="s">
        <v>777</v>
      </c>
    </row>
    <row r="92" spans="1:57" ht="76.5" x14ac:dyDescent="0.25">
      <c r="A92" s="133"/>
      <c r="B92" s="120"/>
      <c r="C92" s="41" t="s">
        <v>778</v>
      </c>
      <c r="D92" s="41" t="s">
        <v>779</v>
      </c>
      <c r="E92" s="86">
        <f t="shared" si="23"/>
        <v>-1</v>
      </c>
      <c r="G92" s="42" t="s">
        <v>780</v>
      </c>
      <c r="H92" s="43">
        <v>1</v>
      </c>
      <c r="I92" s="42" t="s">
        <v>781</v>
      </c>
      <c r="J92" s="43">
        <v>1</v>
      </c>
      <c r="K92" s="42" t="s">
        <v>782</v>
      </c>
      <c r="L92" s="43">
        <v>1</v>
      </c>
      <c r="M92" s="42" t="s">
        <v>783</v>
      </c>
      <c r="N92" s="43">
        <v>1</v>
      </c>
      <c r="O92" s="42" t="s">
        <v>686</v>
      </c>
      <c r="P92" s="43">
        <v>1</v>
      </c>
      <c r="R92" s="42"/>
      <c r="S92" s="11"/>
      <c r="T92" s="42" t="s">
        <v>166</v>
      </c>
      <c r="U92" s="43">
        <f>IF(T92=0,,(IF(T92='Scaling system'!$F$3,0,(IF(T92='Scaling system'!$F$4,-1,IF(T92='Scaling system'!$F$5,-2,IF(T92='Scaling system'!$F$6,-3)))))))</f>
        <v>-2</v>
      </c>
      <c r="V92" s="42"/>
      <c r="W92" s="43"/>
      <c r="X92" s="42"/>
      <c r="Y92" s="43"/>
      <c r="Z92" s="42"/>
      <c r="AA92" s="43"/>
      <c r="AB92" s="42" t="s">
        <v>784</v>
      </c>
      <c r="AC92" s="43">
        <v>-2</v>
      </c>
      <c r="AF92" s="42" t="s">
        <v>785</v>
      </c>
      <c r="AG92" s="43">
        <v>-1</v>
      </c>
      <c r="AH92" s="42" t="s">
        <v>786</v>
      </c>
      <c r="AI92" s="43">
        <v>-2</v>
      </c>
      <c r="AJ92" s="42" t="s">
        <v>763</v>
      </c>
      <c r="AK92" s="43">
        <v>0</v>
      </c>
      <c r="AM92" s="42" t="s">
        <v>787</v>
      </c>
      <c r="AN92" s="43">
        <v>-1</v>
      </c>
      <c r="AO92" s="42" t="s">
        <v>788</v>
      </c>
      <c r="AP92" s="43">
        <v>2</v>
      </c>
      <c r="AR92" s="11"/>
      <c r="AS92" s="11"/>
      <c r="AT92" s="11"/>
      <c r="AU92" s="11"/>
      <c r="AV92" s="11">
        <f t="shared" si="19"/>
        <v>5</v>
      </c>
      <c r="AW92" s="11">
        <f t="shared" si="20"/>
        <v>0</v>
      </c>
      <c r="AX92" s="11">
        <f t="shared" si="21"/>
        <v>-4</v>
      </c>
      <c r="AY92" s="11">
        <f t="shared" si="22"/>
        <v>-3</v>
      </c>
      <c r="AZ92" s="11">
        <f t="shared" si="17"/>
        <v>1</v>
      </c>
      <c r="BA92" s="6">
        <f t="shared" si="18"/>
        <v>-1</v>
      </c>
      <c r="BC92" s="47" t="s">
        <v>107</v>
      </c>
      <c r="BD92" s="41" t="s">
        <v>789</v>
      </c>
    </row>
    <row r="93" spans="1:57" ht="140.25" x14ac:dyDescent="0.25">
      <c r="A93" s="133"/>
      <c r="B93" s="85" t="s">
        <v>320</v>
      </c>
      <c r="C93" s="41" t="s">
        <v>790</v>
      </c>
      <c r="D93" s="41" t="s">
        <v>791</v>
      </c>
      <c r="E93" s="86">
        <f t="shared" si="23"/>
        <v>-5</v>
      </c>
      <c r="G93" s="42" t="s">
        <v>792</v>
      </c>
      <c r="H93" s="43">
        <v>3</v>
      </c>
      <c r="I93" s="42" t="s">
        <v>793</v>
      </c>
      <c r="J93" s="43">
        <v>1</v>
      </c>
      <c r="K93" s="42" t="s">
        <v>794</v>
      </c>
      <c r="L93" s="43">
        <v>3</v>
      </c>
      <c r="M93" s="42" t="s">
        <v>795</v>
      </c>
      <c r="N93" s="43">
        <v>0</v>
      </c>
      <c r="O93" s="42" t="s">
        <v>796</v>
      </c>
      <c r="P93" s="43">
        <v>-1</v>
      </c>
      <c r="R93" s="42"/>
      <c r="S93" s="11"/>
      <c r="T93" s="42" t="s">
        <v>445</v>
      </c>
      <c r="U93" s="43">
        <f>IF(T93=0,,(IF(T93='Scaling system'!$F$3,0,(IF(T93='Scaling system'!$F$4,-1,IF(T93='Scaling system'!$F$5,-2,IF(T93='Scaling system'!$F$6,-3)))))))</f>
        <v>-3</v>
      </c>
      <c r="V93" s="42"/>
      <c r="W93" s="43"/>
      <c r="X93" s="42"/>
      <c r="Y93" s="43"/>
      <c r="Z93" s="42"/>
      <c r="AA93" s="43"/>
      <c r="AB93" s="42" t="s">
        <v>797</v>
      </c>
      <c r="AC93" s="43">
        <v>-3</v>
      </c>
      <c r="AF93" s="42" t="s">
        <v>798</v>
      </c>
      <c r="AG93" s="43">
        <v>-3</v>
      </c>
      <c r="AH93" s="42" t="s">
        <v>799</v>
      </c>
      <c r="AI93" s="43">
        <v>-2</v>
      </c>
      <c r="AJ93" s="42" t="s">
        <v>800</v>
      </c>
      <c r="AK93" s="43">
        <v>-2</v>
      </c>
      <c r="AM93" s="42" t="s">
        <v>801</v>
      </c>
      <c r="AN93" s="43">
        <v>-1</v>
      </c>
      <c r="AO93" s="42" t="s">
        <v>802</v>
      </c>
      <c r="AP93" s="43">
        <v>3</v>
      </c>
      <c r="AR93" s="11"/>
      <c r="AS93" s="11"/>
      <c r="AT93" s="11"/>
      <c r="AU93" s="11"/>
      <c r="AV93" s="11">
        <f t="shared" si="19"/>
        <v>6</v>
      </c>
      <c r="AW93" s="11">
        <f t="shared" si="20"/>
        <v>0</v>
      </c>
      <c r="AX93" s="11">
        <f t="shared" si="21"/>
        <v>-6</v>
      </c>
      <c r="AY93" s="11">
        <f t="shared" si="22"/>
        <v>-7</v>
      </c>
      <c r="AZ93" s="11">
        <f t="shared" si="17"/>
        <v>2</v>
      </c>
      <c r="BA93" s="6">
        <f t="shared" si="18"/>
        <v>-5</v>
      </c>
      <c r="BC93" s="65" t="s">
        <v>116</v>
      </c>
      <c r="BD93" s="41" t="s">
        <v>803</v>
      </c>
    </row>
    <row r="94" spans="1:57" ht="114.75" x14ac:dyDescent="0.25">
      <c r="A94" s="133"/>
      <c r="B94" s="85" t="s">
        <v>193</v>
      </c>
      <c r="C94" s="41" t="s">
        <v>804</v>
      </c>
      <c r="D94" s="41" t="s">
        <v>805</v>
      </c>
      <c r="E94" s="86">
        <f t="shared" si="23"/>
        <v>1</v>
      </c>
      <c r="G94" s="42" t="s">
        <v>806</v>
      </c>
      <c r="H94" s="43">
        <v>1</v>
      </c>
      <c r="I94" s="42" t="s">
        <v>807</v>
      </c>
      <c r="J94" s="43">
        <v>2</v>
      </c>
      <c r="K94" s="42" t="s">
        <v>782</v>
      </c>
      <c r="L94" s="43">
        <v>1</v>
      </c>
      <c r="M94" s="42" t="s">
        <v>808</v>
      </c>
      <c r="N94" s="43">
        <v>2</v>
      </c>
      <c r="O94" s="42" t="s">
        <v>741</v>
      </c>
      <c r="P94" s="43">
        <v>1</v>
      </c>
      <c r="R94" s="42"/>
      <c r="S94" s="11"/>
      <c r="T94" s="42" t="s">
        <v>166</v>
      </c>
      <c r="U94" s="43">
        <f>IF(T94=0,,(IF(T94='Scaling system'!$F$3,0,(IF(T94='Scaling system'!$F$4,-1,IF(T94='Scaling system'!$F$5,-2,IF(T94='Scaling system'!$F$6,-3)))))))</f>
        <v>-2</v>
      </c>
      <c r="V94" s="42"/>
      <c r="W94" s="43"/>
      <c r="X94" s="42"/>
      <c r="Y94" s="43"/>
      <c r="Z94" s="42"/>
      <c r="AA94" s="43"/>
      <c r="AB94" s="42" t="s">
        <v>809</v>
      </c>
      <c r="AC94" s="43">
        <v>-2</v>
      </c>
      <c r="AF94" s="42" t="s">
        <v>810</v>
      </c>
      <c r="AG94" s="43">
        <v>-2</v>
      </c>
      <c r="AH94" s="42" t="s">
        <v>811</v>
      </c>
      <c r="AI94" s="43">
        <v>-1</v>
      </c>
      <c r="AJ94" s="42" t="s">
        <v>456</v>
      </c>
      <c r="AK94" s="43">
        <v>0</v>
      </c>
      <c r="AM94" s="42" t="s">
        <v>812</v>
      </c>
      <c r="AN94" s="43">
        <v>0</v>
      </c>
      <c r="AO94" s="42" t="s">
        <v>744</v>
      </c>
      <c r="AP94" s="43">
        <v>1</v>
      </c>
      <c r="AR94" s="11"/>
      <c r="AS94" s="11"/>
      <c r="AT94" s="11"/>
      <c r="AU94" s="11"/>
      <c r="AV94" s="11">
        <f t="shared" si="19"/>
        <v>7</v>
      </c>
      <c r="AW94" s="11">
        <f t="shared" si="20"/>
        <v>0</v>
      </c>
      <c r="AX94" s="11">
        <f t="shared" si="21"/>
        <v>-4</v>
      </c>
      <c r="AY94" s="11">
        <f t="shared" si="22"/>
        <v>-3</v>
      </c>
      <c r="AZ94" s="11">
        <f t="shared" si="17"/>
        <v>1</v>
      </c>
      <c r="BA94" s="6">
        <f t="shared" si="18"/>
        <v>1</v>
      </c>
      <c r="BC94" s="47" t="s">
        <v>107</v>
      </c>
      <c r="BD94" s="41" t="s">
        <v>130</v>
      </c>
    </row>
    <row r="95" spans="1:57" ht="76.5" x14ac:dyDescent="0.25">
      <c r="A95" s="133"/>
      <c r="B95" s="82" t="s">
        <v>813</v>
      </c>
      <c r="C95" s="41" t="s">
        <v>814</v>
      </c>
      <c r="D95" s="41" t="s">
        <v>815</v>
      </c>
      <c r="E95" s="86">
        <f t="shared" si="23"/>
        <v>-6</v>
      </c>
      <c r="G95" s="42" t="s">
        <v>816</v>
      </c>
      <c r="H95" s="43">
        <v>2</v>
      </c>
      <c r="I95" s="42" t="s">
        <v>817</v>
      </c>
      <c r="J95" s="43">
        <v>2</v>
      </c>
      <c r="K95" s="42" t="s">
        <v>818</v>
      </c>
      <c r="L95" s="43">
        <v>2</v>
      </c>
      <c r="M95" s="42" t="s">
        <v>819</v>
      </c>
      <c r="N95" s="43">
        <v>1</v>
      </c>
      <c r="O95" s="42" t="s">
        <v>819</v>
      </c>
      <c r="P95" s="43">
        <v>1</v>
      </c>
      <c r="R95" s="42"/>
      <c r="S95" s="11"/>
      <c r="T95" s="42" t="s">
        <v>445</v>
      </c>
      <c r="U95" s="43">
        <f>IF(T95=0,,(IF(T95='Scaling system'!$F$3,0,(IF(T95='Scaling system'!$F$4,-1,IF(T95='Scaling system'!$F$5,-2,IF(T95='Scaling system'!$F$6,-3)))))))</f>
        <v>-3</v>
      </c>
      <c r="V95" s="42"/>
      <c r="W95" s="43"/>
      <c r="X95" s="42"/>
      <c r="Y95" s="43"/>
      <c r="Z95" s="42"/>
      <c r="AA95" s="43"/>
      <c r="AB95" s="42" t="s">
        <v>820</v>
      </c>
      <c r="AC95" s="43">
        <v>-3</v>
      </c>
      <c r="AF95" s="42" t="s">
        <v>761</v>
      </c>
      <c r="AG95" s="43">
        <v>-2</v>
      </c>
      <c r="AH95" s="42" t="s">
        <v>821</v>
      </c>
      <c r="AI95" s="43">
        <v>-3</v>
      </c>
      <c r="AJ95" s="42" t="s">
        <v>763</v>
      </c>
      <c r="AK95" s="43">
        <v>0</v>
      </c>
      <c r="AM95" s="42" t="s">
        <v>822</v>
      </c>
      <c r="AN95" s="43">
        <v>-2</v>
      </c>
      <c r="AO95" s="42" t="s">
        <v>823</v>
      </c>
      <c r="AP95" s="43">
        <v>-1</v>
      </c>
      <c r="AR95" s="11"/>
      <c r="AS95" s="11"/>
      <c r="AT95" s="11"/>
      <c r="AU95" s="11"/>
      <c r="AV95" s="11">
        <f t="shared" si="19"/>
        <v>8</v>
      </c>
      <c r="AW95" s="11">
        <f t="shared" si="20"/>
        <v>0</v>
      </c>
      <c r="AX95" s="11">
        <f t="shared" si="21"/>
        <v>-6</v>
      </c>
      <c r="AY95" s="11">
        <f t="shared" si="22"/>
        <v>-5</v>
      </c>
      <c r="AZ95" s="11">
        <f t="shared" si="17"/>
        <v>-3</v>
      </c>
      <c r="BA95" s="6">
        <f t="shared" si="18"/>
        <v>-6</v>
      </c>
      <c r="BC95" s="59" t="s">
        <v>107</v>
      </c>
      <c r="BD95" s="41" t="s">
        <v>824</v>
      </c>
      <c r="BE95" s="60"/>
    </row>
    <row r="96" spans="1:57" ht="89.25" x14ac:dyDescent="0.25">
      <c r="A96" s="133" t="s">
        <v>901</v>
      </c>
      <c r="B96" s="119" t="s">
        <v>902</v>
      </c>
      <c r="C96" s="41" t="s">
        <v>825</v>
      </c>
      <c r="D96" s="41" t="s">
        <v>826</v>
      </c>
      <c r="E96" s="86">
        <f t="shared" si="23"/>
        <v>-4</v>
      </c>
      <c r="G96" s="42" t="s">
        <v>827</v>
      </c>
      <c r="H96" s="43">
        <v>1</v>
      </c>
      <c r="I96" s="42" t="s">
        <v>828</v>
      </c>
      <c r="J96" s="43">
        <v>2</v>
      </c>
      <c r="K96" s="42" t="s">
        <v>818</v>
      </c>
      <c r="L96" s="43">
        <v>2</v>
      </c>
      <c r="M96" s="42" t="s">
        <v>819</v>
      </c>
      <c r="N96" s="43">
        <v>1</v>
      </c>
      <c r="O96" s="42" t="s">
        <v>829</v>
      </c>
      <c r="P96" s="43">
        <v>1</v>
      </c>
      <c r="R96" s="42"/>
      <c r="S96" s="11"/>
      <c r="T96" s="42" t="s">
        <v>445</v>
      </c>
      <c r="U96" s="43">
        <f>IF(T96=0,,(IF(T96='Scaling system'!$F$3,0,(IF(T96='Scaling system'!$F$4,-1,IF(T96='Scaling system'!$F$5,-2,IF(T96='Scaling system'!$F$6,-3)))))))</f>
        <v>-3</v>
      </c>
      <c r="V96" s="42"/>
      <c r="W96" s="43"/>
      <c r="X96" s="42"/>
      <c r="Y96" s="43"/>
      <c r="Z96" s="42"/>
      <c r="AA96" s="43"/>
      <c r="AB96" s="42" t="s">
        <v>830</v>
      </c>
      <c r="AC96" s="43">
        <v>-2</v>
      </c>
      <c r="AF96" s="42" t="s">
        <v>761</v>
      </c>
      <c r="AG96" s="43">
        <v>-2</v>
      </c>
      <c r="AH96" s="42" t="s">
        <v>831</v>
      </c>
      <c r="AI96" s="43">
        <v>-2</v>
      </c>
      <c r="AJ96" s="42" t="s">
        <v>763</v>
      </c>
      <c r="AK96" s="43">
        <v>0</v>
      </c>
      <c r="AM96" s="42" t="s">
        <v>832</v>
      </c>
      <c r="AN96" s="43">
        <v>-1</v>
      </c>
      <c r="AO96" s="42" t="s">
        <v>833</v>
      </c>
      <c r="AP96" s="43">
        <v>-1</v>
      </c>
      <c r="AR96" s="11"/>
      <c r="AS96" s="11"/>
      <c r="AT96" s="11"/>
      <c r="AU96" s="11"/>
      <c r="AV96" s="11">
        <f t="shared" si="19"/>
        <v>7</v>
      </c>
      <c r="AW96" s="11">
        <f t="shared" si="20"/>
        <v>0</v>
      </c>
      <c r="AX96" s="11">
        <f t="shared" si="21"/>
        <v>-5</v>
      </c>
      <c r="AY96" s="11">
        <f t="shared" si="22"/>
        <v>-4</v>
      </c>
      <c r="AZ96" s="11">
        <f t="shared" si="17"/>
        <v>-2</v>
      </c>
      <c r="BA96" s="6">
        <f t="shared" si="18"/>
        <v>-4</v>
      </c>
      <c r="BC96" s="47" t="s">
        <v>107</v>
      </c>
      <c r="BD96" s="41" t="s">
        <v>130</v>
      </c>
    </row>
    <row r="97" spans="1:56" ht="140.25" x14ac:dyDescent="0.25">
      <c r="A97" s="133"/>
      <c r="B97" s="121"/>
      <c r="C97" s="41" t="s">
        <v>834</v>
      </c>
      <c r="D97" s="41" t="s">
        <v>835</v>
      </c>
      <c r="E97" s="86">
        <f t="shared" si="23"/>
        <v>0</v>
      </c>
      <c r="G97" s="42" t="s">
        <v>836</v>
      </c>
      <c r="H97" s="43">
        <v>2</v>
      </c>
      <c r="I97" s="42" t="s">
        <v>837</v>
      </c>
      <c r="J97" s="43">
        <v>2</v>
      </c>
      <c r="K97" s="42" t="s">
        <v>818</v>
      </c>
      <c r="L97" s="43">
        <v>2</v>
      </c>
      <c r="M97" s="42" t="s">
        <v>819</v>
      </c>
      <c r="N97" s="43">
        <v>1</v>
      </c>
      <c r="O97" s="42" t="s">
        <v>838</v>
      </c>
      <c r="P97" s="43">
        <v>0</v>
      </c>
      <c r="R97" s="42"/>
      <c r="S97" s="11"/>
      <c r="T97" s="42" t="s">
        <v>445</v>
      </c>
      <c r="U97" s="43">
        <f>IF(T97=0,,(IF(T97='Scaling system'!$F$3,0,(IF(T97='Scaling system'!$F$4,-1,IF(T97='Scaling system'!$F$5,-2,IF(T97='Scaling system'!$F$6,-3)))))))</f>
        <v>-3</v>
      </c>
      <c r="V97" s="42"/>
      <c r="W97" s="43"/>
      <c r="X97" s="42"/>
      <c r="Y97" s="43"/>
      <c r="Z97" s="42"/>
      <c r="AA97" s="43"/>
      <c r="AB97" s="42" t="s">
        <v>839</v>
      </c>
      <c r="AC97" s="43">
        <v>1</v>
      </c>
      <c r="AF97" s="42" t="s">
        <v>840</v>
      </c>
      <c r="AG97" s="43">
        <v>-2</v>
      </c>
      <c r="AH97" s="42" t="s">
        <v>841</v>
      </c>
      <c r="AI97" s="43">
        <v>-2</v>
      </c>
      <c r="AJ97" s="42" t="s">
        <v>763</v>
      </c>
      <c r="AK97" s="43">
        <v>0</v>
      </c>
      <c r="AM97" s="42" t="s">
        <v>832</v>
      </c>
      <c r="AN97" s="43">
        <v>-1</v>
      </c>
      <c r="AO97" s="42" t="s">
        <v>269</v>
      </c>
      <c r="AP97" s="43">
        <v>0</v>
      </c>
      <c r="AR97" s="11"/>
      <c r="AS97" s="11"/>
      <c r="AT97" s="11"/>
      <c r="AU97" s="11"/>
      <c r="AV97" s="11">
        <f t="shared" si="19"/>
        <v>7</v>
      </c>
      <c r="AW97" s="11">
        <f t="shared" si="20"/>
        <v>0</v>
      </c>
      <c r="AX97" s="11">
        <f t="shared" si="21"/>
        <v>-2</v>
      </c>
      <c r="AY97" s="11">
        <f t="shared" si="22"/>
        <v>-4</v>
      </c>
      <c r="AZ97" s="11">
        <f t="shared" si="17"/>
        <v>-1</v>
      </c>
      <c r="BA97" s="6">
        <f t="shared" si="18"/>
        <v>0</v>
      </c>
      <c r="BC97" s="47" t="s">
        <v>107</v>
      </c>
      <c r="BD97" s="41" t="s">
        <v>130</v>
      </c>
    </row>
    <row r="98" spans="1:56" ht="63.75" x14ac:dyDescent="0.25">
      <c r="A98" s="133"/>
      <c r="B98" s="121"/>
      <c r="C98" s="41" t="s">
        <v>842</v>
      </c>
      <c r="D98" s="41" t="s">
        <v>843</v>
      </c>
      <c r="E98" s="86">
        <f t="shared" si="23"/>
        <v>1</v>
      </c>
      <c r="G98" s="42" t="s">
        <v>844</v>
      </c>
      <c r="H98" s="43">
        <v>2</v>
      </c>
      <c r="I98" s="42" t="s">
        <v>845</v>
      </c>
      <c r="J98" s="43">
        <v>2</v>
      </c>
      <c r="K98" s="42" t="s">
        <v>818</v>
      </c>
      <c r="L98" s="43">
        <v>2</v>
      </c>
      <c r="M98" s="42" t="s">
        <v>819</v>
      </c>
      <c r="N98" s="43">
        <v>1</v>
      </c>
      <c r="O98" s="42" t="s">
        <v>846</v>
      </c>
      <c r="P98" s="43">
        <v>0</v>
      </c>
      <c r="R98" s="42"/>
      <c r="S98" s="11"/>
      <c r="T98" s="42" t="s">
        <v>445</v>
      </c>
      <c r="U98" s="43">
        <f>IF(T98=0,,(IF(T98='Scaling system'!$F$3,0,(IF(T98='Scaling system'!$F$4,-1,IF(T98='Scaling system'!$F$5,-2,IF(T98='Scaling system'!$F$6,-3)))))))</f>
        <v>-3</v>
      </c>
      <c r="V98" s="42"/>
      <c r="W98" s="43"/>
      <c r="X98" s="42"/>
      <c r="Y98" s="43"/>
      <c r="Z98" s="42"/>
      <c r="AA98" s="43"/>
      <c r="AB98" s="42" t="s">
        <v>847</v>
      </c>
      <c r="AC98" s="43">
        <v>2</v>
      </c>
      <c r="AF98" s="42" t="s">
        <v>840</v>
      </c>
      <c r="AG98" s="43">
        <v>-2</v>
      </c>
      <c r="AH98" s="42" t="s">
        <v>841</v>
      </c>
      <c r="AI98" s="43">
        <v>-2</v>
      </c>
      <c r="AJ98" s="42" t="s">
        <v>763</v>
      </c>
      <c r="AK98" s="43">
        <v>0</v>
      </c>
      <c r="AM98" s="42" t="s">
        <v>764</v>
      </c>
      <c r="AN98" s="43">
        <v>-1</v>
      </c>
      <c r="AO98" s="42" t="s">
        <v>269</v>
      </c>
      <c r="AP98" s="43">
        <v>0</v>
      </c>
      <c r="AR98" s="11"/>
      <c r="AS98" s="11"/>
      <c r="AT98" s="11"/>
      <c r="AU98" s="11"/>
      <c r="AV98" s="11">
        <f t="shared" si="19"/>
        <v>7</v>
      </c>
      <c r="AW98" s="11">
        <f t="shared" si="20"/>
        <v>0</v>
      </c>
      <c r="AX98" s="11">
        <f t="shared" si="21"/>
        <v>-1</v>
      </c>
      <c r="AY98" s="11">
        <f t="shared" si="22"/>
        <v>-4</v>
      </c>
      <c r="AZ98" s="11">
        <f t="shared" ref="AZ98" si="24">AN98+AP98</f>
        <v>-1</v>
      </c>
      <c r="BA98" s="6">
        <f t="shared" ref="BA98" si="25">SUM(AV98:AZ98)</f>
        <v>1</v>
      </c>
      <c r="BC98" s="47" t="s">
        <v>107</v>
      </c>
      <c r="BD98" s="41" t="s">
        <v>130</v>
      </c>
    </row>
    <row r="99" spans="1:56" ht="63.75" x14ac:dyDescent="0.25">
      <c r="A99" s="133"/>
      <c r="B99" s="121"/>
      <c r="C99" s="41" t="s">
        <v>848</v>
      </c>
      <c r="D99" s="41" t="s">
        <v>849</v>
      </c>
      <c r="E99" s="86">
        <f t="shared" si="23"/>
        <v>1</v>
      </c>
      <c r="G99" s="42" t="s">
        <v>844</v>
      </c>
      <c r="H99" s="43">
        <v>2</v>
      </c>
      <c r="I99" s="42" t="s">
        <v>845</v>
      </c>
      <c r="J99" s="43">
        <v>2</v>
      </c>
      <c r="K99" s="42" t="s">
        <v>818</v>
      </c>
      <c r="L99" s="43">
        <v>2</v>
      </c>
      <c r="M99" s="42" t="s">
        <v>819</v>
      </c>
      <c r="N99" s="43">
        <v>1</v>
      </c>
      <c r="O99" s="42" t="s">
        <v>846</v>
      </c>
      <c r="P99" s="43">
        <v>0</v>
      </c>
      <c r="R99" s="42"/>
      <c r="S99" s="11"/>
      <c r="T99" s="42" t="s">
        <v>445</v>
      </c>
      <c r="U99" s="43">
        <f>IF(T99=0,,(IF(T99='Scaling system'!$F$3,0,(IF(T99='Scaling system'!$F$4,-1,IF(T99='Scaling system'!$F$5,-2,IF(T99='Scaling system'!$F$6,-3)))))))</f>
        <v>-3</v>
      </c>
      <c r="V99" s="42"/>
      <c r="W99" s="43"/>
      <c r="X99" s="42"/>
      <c r="Y99" s="43"/>
      <c r="Z99" s="42"/>
      <c r="AA99" s="43"/>
      <c r="AB99" s="42" t="s">
        <v>847</v>
      </c>
      <c r="AC99" s="43">
        <v>2</v>
      </c>
      <c r="AF99" s="42" t="s">
        <v>840</v>
      </c>
      <c r="AG99" s="43">
        <v>-2</v>
      </c>
      <c r="AH99" s="42" t="s">
        <v>841</v>
      </c>
      <c r="AI99" s="43">
        <v>-2</v>
      </c>
      <c r="AJ99" s="42" t="s">
        <v>763</v>
      </c>
      <c r="AK99" s="43">
        <v>0</v>
      </c>
      <c r="AM99" s="42" t="s">
        <v>764</v>
      </c>
      <c r="AN99" s="43">
        <v>-1</v>
      </c>
      <c r="AO99" s="42" t="s">
        <v>269</v>
      </c>
      <c r="AP99" s="43">
        <v>0</v>
      </c>
      <c r="AR99" s="11"/>
      <c r="AS99" s="11"/>
      <c r="AT99" s="11"/>
      <c r="AU99" s="11"/>
      <c r="AV99" s="11">
        <f t="shared" si="19"/>
        <v>7</v>
      </c>
      <c r="AW99" s="11">
        <f t="shared" si="20"/>
        <v>0</v>
      </c>
      <c r="AX99" s="11">
        <f t="shared" si="21"/>
        <v>-1</v>
      </c>
      <c r="AY99" s="11">
        <f t="shared" si="22"/>
        <v>-4</v>
      </c>
      <c r="AZ99" s="11">
        <f t="shared" si="17"/>
        <v>-1</v>
      </c>
      <c r="BA99" s="6">
        <f t="shared" si="18"/>
        <v>1</v>
      </c>
      <c r="BC99" s="47" t="s">
        <v>107</v>
      </c>
      <c r="BD99" s="41" t="s">
        <v>130</v>
      </c>
    </row>
    <row r="100" spans="1:56" ht="127.5" x14ac:dyDescent="0.25">
      <c r="A100" s="133"/>
      <c r="B100" s="120"/>
      <c r="C100" s="41" t="s">
        <v>850</v>
      </c>
      <c r="D100" s="41" t="s">
        <v>851</v>
      </c>
      <c r="E100" s="86">
        <f t="shared" si="23"/>
        <v>4</v>
      </c>
      <c r="G100" s="42" t="s">
        <v>852</v>
      </c>
      <c r="H100" s="43">
        <v>2</v>
      </c>
      <c r="I100" s="42" t="s">
        <v>845</v>
      </c>
      <c r="J100" s="43">
        <v>2</v>
      </c>
      <c r="K100" s="42" t="s">
        <v>853</v>
      </c>
      <c r="L100" s="43">
        <v>1</v>
      </c>
      <c r="M100" s="42" t="s">
        <v>854</v>
      </c>
      <c r="N100" s="43">
        <v>1</v>
      </c>
      <c r="O100" s="42" t="s">
        <v>855</v>
      </c>
      <c r="P100" s="43">
        <v>2</v>
      </c>
      <c r="R100" s="42"/>
      <c r="S100" s="11"/>
      <c r="T100" s="42" t="s">
        <v>445</v>
      </c>
      <c r="U100" s="43">
        <f>IF(T100=0,,(IF(T100='Scaling system'!$F$3,0,(IF(T100='Scaling system'!$F$4,-1,IF(T100='Scaling system'!$F$5,-2,IF(T100='Scaling system'!$F$6,-3)))))))</f>
        <v>-3</v>
      </c>
      <c r="V100" s="42"/>
      <c r="W100" s="43"/>
      <c r="X100" s="42"/>
      <c r="Y100" s="43"/>
      <c r="Z100" s="42"/>
      <c r="AA100" s="43"/>
      <c r="AB100" s="42" t="s">
        <v>847</v>
      </c>
      <c r="AC100" s="43">
        <v>2</v>
      </c>
      <c r="AF100" s="42" t="s">
        <v>856</v>
      </c>
      <c r="AG100" s="43">
        <v>-3</v>
      </c>
      <c r="AH100" s="42" t="s">
        <v>857</v>
      </c>
      <c r="AI100" s="43">
        <v>-1</v>
      </c>
      <c r="AJ100" s="42" t="s">
        <v>763</v>
      </c>
      <c r="AK100" s="43">
        <v>0</v>
      </c>
      <c r="AM100" s="42" t="s">
        <v>858</v>
      </c>
      <c r="AN100" s="43">
        <v>0</v>
      </c>
      <c r="AO100" s="42" t="s">
        <v>859</v>
      </c>
      <c r="AP100" s="43">
        <v>1</v>
      </c>
      <c r="AR100" s="11"/>
      <c r="AS100" s="11"/>
      <c r="AT100" s="11"/>
      <c r="AU100" s="11"/>
      <c r="AV100" s="11">
        <f t="shared" si="19"/>
        <v>8</v>
      </c>
      <c r="AW100" s="11">
        <f t="shared" si="20"/>
        <v>0</v>
      </c>
      <c r="AX100" s="11">
        <f t="shared" si="21"/>
        <v>-1</v>
      </c>
      <c r="AY100" s="11">
        <f t="shared" si="22"/>
        <v>-4</v>
      </c>
      <c r="AZ100" s="11">
        <f t="shared" si="17"/>
        <v>1</v>
      </c>
      <c r="BA100" s="6">
        <f t="shared" si="18"/>
        <v>4</v>
      </c>
      <c r="BC100" s="47" t="s">
        <v>107</v>
      </c>
      <c r="BD100" s="41" t="s">
        <v>130</v>
      </c>
    </row>
    <row r="101" spans="1:56" ht="102" x14ac:dyDescent="0.25">
      <c r="A101" s="133"/>
      <c r="B101" s="85" t="s">
        <v>489</v>
      </c>
      <c r="C101" s="41" t="s">
        <v>860</v>
      </c>
      <c r="D101" s="41" t="s">
        <v>861</v>
      </c>
      <c r="E101" s="86">
        <f t="shared" si="23"/>
        <v>2</v>
      </c>
      <c r="G101" s="42" t="s">
        <v>862</v>
      </c>
      <c r="H101" s="43">
        <v>2</v>
      </c>
      <c r="I101" s="42" t="s">
        <v>863</v>
      </c>
      <c r="J101" s="43">
        <v>1</v>
      </c>
      <c r="K101" s="42" t="s">
        <v>864</v>
      </c>
      <c r="L101" s="43">
        <v>2</v>
      </c>
      <c r="M101" s="42" t="s">
        <v>865</v>
      </c>
      <c r="N101" s="43">
        <v>1</v>
      </c>
      <c r="O101" s="42" t="s">
        <v>865</v>
      </c>
      <c r="P101" s="43">
        <v>1</v>
      </c>
      <c r="R101" s="42"/>
      <c r="S101" s="11"/>
      <c r="T101" s="42" t="s">
        <v>445</v>
      </c>
      <c r="U101" s="43">
        <f>IF(T101=0,,(IF(T101='Scaling system'!$F$3,0,(IF(T101='Scaling system'!$F$4,-1,IF(T101='Scaling system'!$F$5,-2,IF(T101='Scaling system'!$F$6,-3)))))))</f>
        <v>-3</v>
      </c>
      <c r="V101" s="42"/>
      <c r="W101" s="43"/>
      <c r="X101" s="42"/>
      <c r="Y101" s="43"/>
      <c r="Z101" s="42"/>
      <c r="AA101" s="43"/>
      <c r="AB101" s="42" t="s">
        <v>847</v>
      </c>
      <c r="AC101" s="43">
        <v>2</v>
      </c>
      <c r="AF101" s="42" t="s">
        <v>866</v>
      </c>
      <c r="AG101" s="43">
        <v>-3</v>
      </c>
      <c r="AH101" s="42" t="s">
        <v>867</v>
      </c>
      <c r="AI101" s="43">
        <v>0</v>
      </c>
      <c r="AJ101" s="42" t="s">
        <v>763</v>
      </c>
      <c r="AK101" s="43">
        <v>0</v>
      </c>
      <c r="AM101" s="42" t="s">
        <v>868</v>
      </c>
      <c r="AN101" s="43">
        <v>0</v>
      </c>
      <c r="AO101" s="42" t="s">
        <v>765</v>
      </c>
      <c r="AP101" s="43">
        <v>-1</v>
      </c>
      <c r="AR101" s="11"/>
      <c r="AS101" s="11"/>
      <c r="AT101" s="11"/>
      <c r="AU101" s="11"/>
      <c r="AV101" s="11">
        <f t="shared" si="19"/>
        <v>7</v>
      </c>
      <c r="AW101" s="11">
        <f t="shared" si="20"/>
        <v>0</v>
      </c>
      <c r="AX101" s="11">
        <f t="shared" si="21"/>
        <v>-1</v>
      </c>
      <c r="AY101" s="11">
        <f t="shared" si="22"/>
        <v>-3</v>
      </c>
      <c r="AZ101" s="11">
        <f t="shared" si="17"/>
        <v>-1</v>
      </c>
      <c r="BA101" s="6">
        <f t="shared" si="18"/>
        <v>2</v>
      </c>
      <c r="BC101" s="47" t="s">
        <v>107</v>
      </c>
      <c r="BD101" s="41" t="s">
        <v>130</v>
      </c>
    </row>
  </sheetData>
  <mergeCells count="63">
    <mergeCell ref="A24:A32"/>
    <mergeCell ref="A33:A35"/>
    <mergeCell ref="A36:A40"/>
    <mergeCell ref="B41:B42"/>
    <mergeCell ref="B36:B40"/>
    <mergeCell ref="A41:A48"/>
    <mergeCell ref="B43:B48"/>
    <mergeCell ref="B34:B35"/>
    <mergeCell ref="B26:B30"/>
    <mergeCell ref="A7:A14"/>
    <mergeCell ref="B11:B14"/>
    <mergeCell ref="B15:B18"/>
    <mergeCell ref="A15:A20"/>
    <mergeCell ref="B22:B23"/>
    <mergeCell ref="A21:A23"/>
    <mergeCell ref="A90:A95"/>
    <mergeCell ref="A96:A101"/>
    <mergeCell ref="B96:B100"/>
    <mergeCell ref="A81:A89"/>
    <mergeCell ref="B91:B92"/>
    <mergeCell ref="A49:A56"/>
    <mergeCell ref="B49:B52"/>
    <mergeCell ref="A57:A64"/>
    <mergeCell ref="B53:B56"/>
    <mergeCell ref="B57:B64"/>
    <mergeCell ref="B65:B66"/>
    <mergeCell ref="A65:A70"/>
    <mergeCell ref="B72:B73"/>
    <mergeCell ref="B88:B89"/>
    <mergeCell ref="B83:B87"/>
    <mergeCell ref="B74:B77"/>
    <mergeCell ref="B67:B71"/>
    <mergeCell ref="A72:A80"/>
    <mergeCell ref="B78:B80"/>
    <mergeCell ref="B81:B82"/>
    <mergeCell ref="BC4:BD4"/>
    <mergeCell ref="B19:B20"/>
    <mergeCell ref="B7:B10"/>
    <mergeCell ref="B24:B25"/>
    <mergeCell ref="R5:S5"/>
    <mergeCell ref="O6:P6"/>
    <mergeCell ref="M6:N6"/>
    <mergeCell ref="K6:L6"/>
    <mergeCell ref="I6:J6"/>
    <mergeCell ref="G5:P5"/>
    <mergeCell ref="AF6:AG6"/>
    <mergeCell ref="AH6:AI6"/>
    <mergeCell ref="AJ6:AK6"/>
    <mergeCell ref="AM6:AN6"/>
    <mergeCell ref="R6:S6"/>
    <mergeCell ref="AV5:BA5"/>
    <mergeCell ref="G6:H6"/>
    <mergeCell ref="Z6:AA6"/>
    <mergeCell ref="BC5:BD5"/>
    <mergeCell ref="AS5:AT5"/>
    <mergeCell ref="T5:AC5"/>
    <mergeCell ref="AF5:AK5"/>
    <mergeCell ref="AM5:AP5"/>
    <mergeCell ref="AO6:AP6"/>
    <mergeCell ref="AB6:AC6"/>
    <mergeCell ref="T6:U6"/>
    <mergeCell ref="V6:W6"/>
    <mergeCell ref="X6:Y6"/>
  </mergeCells>
  <conditionalFormatting sqref="H7:H101 J7:J101 L7:L101 N7:N101 P7:P101">
    <cfRule type="cellIs" dxfId="38" priority="111" operator="equal">
      <formula>-3</formula>
    </cfRule>
    <cfRule type="cellIs" dxfId="37" priority="110" operator="equal">
      <formula>-2</formula>
    </cfRule>
    <cfRule type="cellIs" dxfId="36" priority="109" operator="equal">
      <formula>-1</formula>
    </cfRule>
    <cfRule type="cellIs" dxfId="35" priority="108" operator="equal">
      <formula>1</formula>
    </cfRule>
    <cfRule type="cellIs" dxfId="34" priority="107" operator="equal">
      <formula>2</formula>
    </cfRule>
    <cfRule type="cellIs" dxfId="33" priority="106" operator="equal">
      <formula>3</formula>
    </cfRule>
  </conditionalFormatting>
  <conditionalFormatting sqref="S7:S101 U7:U101 W7:W101 Y7:Y101 AA7:AA101 AC7:AC101 AG7:AG101">
    <cfRule type="cellIs" dxfId="32" priority="105" operator="equal">
      <formula>-3</formula>
    </cfRule>
    <cfRule type="cellIs" dxfId="31" priority="104" operator="equal">
      <formula>-2</formula>
    </cfRule>
    <cfRule type="cellIs" dxfId="30" priority="103" operator="equal">
      <formula>-1</formula>
    </cfRule>
    <cfRule type="cellIs" dxfId="29" priority="102" operator="equal">
      <formula>1</formula>
    </cfRule>
    <cfRule type="cellIs" dxfId="28" priority="101" operator="equal">
      <formula>2</formula>
    </cfRule>
    <cfRule type="cellIs" dxfId="27" priority="100" operator="equal">
      <formula>3</formula>
    </cfRule>
  </conditionalFormatting>
  <conditionalFormatting sqref="AI7:AI101">
    <cfRule type="cellIs" dxfId="26" priority="73" operator="equal">
      <formula>3</formula>
    </cfRule>
    <cfRule type="cellIs" dxfId="25" priority="74" operator="equal">
      <formula>2</formula>
    </cfRule>
    <cfRule type="cellIs" dxfId="24" priority="75" operator="equal">
      <formula>1</formula>
    </cfRule>
    <cfRule type="cellIs" dxfId="23" priority="76" operator="equal">
      <formula>-1</formula>
    </cfRule>
    <cfRule type="cellIs" dxfId="22" priority="77" operator="equal">
      <formula>-2</formula>
    </cfRule>
    <cfRule type="cellIs" dxfId="21" priority="78" operator="equal">
      <formula>-3</formula>
    </cfRule>
  </conditionalFormatting>
  <conditionalFormatting sqref="AK7:AK101">
    <cfRule type="cellIs" dxfId="20" priority="24" operator="equal">
      <formula>-3</formula>
    </cfRule>
    <cfRule type="cellIs" dxfId="19" priority="23" operator="equal">
      <formula>-2</formula>
    </cfRule>
    <cfRule type="cellIs" dxfId="18" priority="22" operator="equal">
      <formula>-1</formula>
    </cfRule>
    <cfRule type="cellIs" dxfId="17" priority="21" operator="equal">
      <formula>1</formula>
    </cfRule>
    <cfRule type="cellIs" dxfId="16" priority="20" operator="equal">
      <formula>2</formula>
    </cfRule>
    <cfRule type="cellIs" dxfId="15" priority="19" operator="equal">
      <formula>3</formula>
    </cfRule>
  </conditionalFormatting>
  <conditionalFormatting sqref="AN7:AN101">
    <cfRule type="cellIs" dxfId="14" priority="2" operator="equal">
      <formula>2</formula>
    </cfRule>
    <cfRule type="cellIs" dxfId="13" priority="3" operator="equal">
      <formula>1</formula>
    </cfRule>
    <cfRule type="cellIs" dxfId="12" priority="4" operator="equal">
      <formula>-1</formula>
    </cfRule>
    <cfRule type="cellIs" dxfId="11" priority="5" operator="equal">
      <formula>-2</formula>
    </cfRule>
    <cfRule type="cellIs" dxfId="10" priority="6" operator="equal">
      <formula>-3</formula>
    </cfRule>
    <cfRule type="cellIs" dxfId="9" priority="1" operator="equal">
      <formula>3</formula>
    </cfRule>
  </conditionalFormatting>
  <conditionalFormatting sqref="AP7:AP101">
    <cfRule type="cellIs" dxfId="8" priority="7" operator="equal">
      <formula>3</formula>
    </cfRule>
    <cfRule type="cellIs" dxfId="7" priority="12" operator="equal">
      <formula>-3</formula>
    </cfRule>
    <cfRule type="cellIs" dxfId="6" priority="11" operator="equal">
      <formula>-2</formula>
    </cfRule>
    <cfRule type="cellIs" dxfId="5" priority="10" operator="equal">
      <formula>-1</formula>
    </cfRule>
    <cfRule type="cellIs" dxfId="4" priority="9" operator="equal">
      <formula>1</formula>
    </cfRule>
    <cfRule type="cellIs" dxfId="3" priority="8" operator="equal">
      <formula>2</formula>
    </cfRule>
  </conditionalFormatting>
  <pageMargins left="0.23622047244094491" right="0.23622047244094491" top="0.51181102362204722" bottom="0.51181102362204722" header="0.31496062992125984" footer="0.31496062992125984"/>
  <pageSetup paperSize="8" fitToHeight="2" pageOrder="overThenDown" orientation="landscape" r:id="rId1"/>
  <colBreaks count="1" manualBreakCount="1">
    <brk id="42" max="1048575" man="1"/>
  </colBreaks>
  <drawing r:id="rId2"/>
  <extLst>
    <ext xmlns:x14="http://schemas.microsoft.com/office/spreadsheetml/2009/9/main" uri="{78C0D931-6437-407d-A8EE-F0AAD7539E65}">
      <x14:conditionalFormattings>
        <x14:conditionalFormatting xmlns:xm="http://schemas.microsoft.com/office/excel/2006/main">
          <x14:cfRule type="cellIs" priority="79" operator="equal" id="{6F86FB36-577E-437B-BCC6-50A8AA85262C}">
            <xm:f>'Scaling system'!$H$5</xm:f>
            <x14:dxf>
              <fill>
                <patternFill>
                  <bgColor rgb="FFFFFF00"/>
                </patternFill>
              </fill>
            </x14:dxf>
          </x14:cfRule>
          <x14:cfRule type="cellIs" priority="80" operator="equal" id="{8D70CD96-2953-4759-81CD-D1EE9F28B2A0}">
            <xm:f>'Scaling system'!$H$3</xm:f>
            <x14:dxf>
              <fill>
                <patternFill>
                  <bgColor rgb="FF00B050"/>
                </patternFill>
              </fill>
            </x14:dxf>
          </x14:cfRule>
          <x14:cfRule type="cellIs" priority="81" operator="equal" id="{66A305EE-E31D-46B9-B065-1DDE1E00258B}">
            <xm:f>'Scaling system'!$H$4</xm:f>
            <x14:dxf>
              <fill>
                <patternFill>
                  <bgColor rgb="FFFF0000"/>
                </patternFill>
              </fill>
            </x14:dxf>
          </x14:cfRule>
          <xm:sqref>BC7:BC8 BC10:BC14 BC16:BC17 BC19:BC22 BC24:BC26 BC28:BC31 BC33 BC35:BC39 BC42:BC64 BC66 BC69 BC71 BC73:BC90 BC92 BC94:BC101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17F2EDA0-D281-48C9-8C04-9CF0F24CB84A}">
          <x14:formula1>
            <xm:f>'Scaling system'!$B$3:$B$9</xm:f>
          </x14:formula1>
          <xm:sqref>AP88 S81:S88 Y82:Y88 AA82:AA88 Y50:Y73 J84:J88 W50:W73 H83:H88 AG81:AG88 L84:L88 AP77:AP79 N83:N88 W82:W88 AG75:AG79 AI75:AI79 AN77 J78:J79 H78:H79 AC77:AC79 AA75:AA79 AK77 Y75:Y79 W75:W79 S75:S79 AK70:AK72 AK50:AK52 AK63 AK67:AK68 H75 J75 AC75 N78:N79 P75:P79 AC83:AC88 AK84 P83:P88 AI81:AI88 AP84:AP86 AI7:AI48 AC7:AC48 AG7:AG48 AK7:AK48 AA7:AA48 Y7:Y48 W7:W48 AP7:AP48 S7:S48 AK65 P50:P73 L7:L48 AC50:AC73 AG50:AG73 H50:H73 L50:L73 N50:N73 AI50:AI73 J50:J73 AN50:AN73 AP50:AP73 S50:S73 AA50:AA73 AN83:AN88 P90:P91 AK90:AK93 H7:H48 N7:N48 P7:P48 J7:J48 AN7:AN48 AP90:AP101 U7:U101 P93:P101 S90:S101 W90:W101 Y90:Y101 AI90:AI101 AA90:AA101 J90:J101 AN90:AN101 L90:L101 AC90:AC101 N90:N101 H90:H101 AG90:AG101 AK95:AK101</xm:sqref>
        </x14:dataValidation>
        <x14:dataValidation type="list" allowBlank="1" showInputMessage="1" showErrorMessage="1" xr:uid="{685A0840-C12C-4E29-AE4B-C7987368AA5D}">
          <x14:formula1>
            <xm:f>'Scaling system'!$F$3:$F$6</xm:f>
          </x14:formula1>
          <xm:sqref>T82:T88 T7:T48 T75:T79 T50:T73 T90:T101</xm:sqref>
        </x14:dataValidation>
        <x14:dataValidation type="list" allowBlank="1" showInputMessage="1" showErrorMessage="1" xr:uid="{F0C18E19-7FAE-44AB-8469-45B26A349759}">
          <x14:formula1>
            <xm:f>'Scaling system'!$H$3:$H$5</xm:f>
          </x14:formula1>
          <xm:sqref>BC7:BC101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B21B2-1931-49A3-810E-9E60298E1245}">
  <dimension ref="A2:D20"/>
  <sheetViews>
    <sheetView workbookViewId="0">
      <selection activeCell="H5" sqref="H5"/>
    </sheetView>
  </sheetViews>
  <sheetFormatPr defaultRowHeight="15" x14ac:dyDescent="0.25"/>
  <cols>
    <col min="1" max="1" width="23" customWidth="1"/>
    <col min="2" max="2" width="42.7109375" bestFit="1" customWidth="1"/>
    <col min="3" max="3" width="7.85546875" bestFit="1" customWidth="1"/>
    <col min="4" max="4" width="57.140625" style="77" customWidth="1"/>
    <col min="7" max="7" width="9.140625" customWidth="1"/>
  </cols>
  <sheetData>
    <row r="2" spans="1:4" ht="23.25" x14ac:dyDescent="0.35">
      <c r="A2" s="67" t="s">
        <v>877</v>
      </c>
      <c r="B2" s="51"/>
      <c r="C2" s="61"/>
      <c r="D2" s="76"/>
    </row>
    <row r="3" spans="1:4" x14ac:dyDescent="0.25">
      <c r="A3" s="52"/>
      <c r="B3" s="52"/>
      <c r="C3" s="52"/>
      <c r="D3" s="80"/>
    </row>
    <row r="4" spans="1:4" x14ac:dyDescent="0.25">
      <c r="A4" s="56" t="s">
        <v>878</v>
      </c>
      <c r="B4" s="53" t="s">
        <v>82</v>
      </c>
      <c r="C4" s="64" t="s">
        <v>879</v>
      </c>
      <c r="D4" s="81" t="s">
        <v>96</v>
      </c>
    </row>
    <row r="5" spans="1:4" ht="90" x14ac:dyDescent="0.25">
      <c r="A5" s="57" t="s">
        <v>123</v>
      </c>
      <c r="B5" s="55" t="s">
        <v>880</v>
      </c>
      <c r="C5" s="65" t="s">
        <v>881</v>
      </c>
      <c r="D5" s="55" t="s">
        <v>192</v>
      </c>
    </row>
    <row r="6" spans="1:4" ht="45" x14ac:dyDescent="0.25">
      <c r="A6" s="57" t="s">
        <v>123</v>
      </c>
      <c r="B6" s="55" t="s">
        <v>157</v>
      </c>
      <c r="C6" s="65" t="s">
        <v>881</v>
      </c>
      <c r="D6" s="55" t="s">
        <v>159</v>
      </c>
    </row>
    <row r="7" spans="1:4" ht="60" x14ac:dyDescent="0.25">
      <c r="A7" s="57" t="s">
        <v>98</v>
      </c>
      <c r="B7" s="55" t="s">
        <v>882</v>
      </c>
      <c r="C7" s="65" t="s">
        <v>881</v>
      </c>
      <c r="D7" s="55" t="s">
        <v>117</v>
      </c>
    </row>
    <row r="8" spans="1:4" ht="75" x14ac:dyDescent="0.25">
      <c r="A8" s="57" t="s">
        <v>218</v>
      </c>
      <c r="B8" s="55" t="s">
        <v>224</v>
      </c>
      <c r="C8" s="65" t="s">
        <v>881</v>
      </c>
      <c r="D8" s="55" t="s">
        <v>230</v>
      </c>
    </row>
    <row r="9" spans="1:4" ht="90" x14ac:dyDescent="0.25">
      <c r="A9" s="57" t="s">
        <v>250</v>
      </c>
      <c r="B9" s="55" t="s">
        <v>258</v>
      </c>
      <c r="C9" s="65" t="s">
        <v>881</v>
      </c>
      <c r="D9" s="55" t="s">
        <v>270</v>
      </c>
    </row>
    <row r="10" spans="1:4" ht="30" x14ac:dyDescent="0.25">
      <c r="A10" s="57" t="s">
        <v>193</v>
      </c>
      <c r="B10" s="55" t="s">
        <v>300</v>
      </c>
      <c r="C10" s="65" t="s">
        <v>881</v>
      </c>
      <c r="D10" s="55" t="s">
        <v>883</v>
      </c>
    </row>
    <row r="11" spans="1:4" ht="60" x14ac:dyDescent="0.25">
      <c r="A11" s="57" t="s">
        <v>320</v>
      </c>
      <c r="B11" s="55" t="s">
        <v>321</v>
      </c>
      <c r="C11" s="65" t="s">
        <v>881</v>
      </c>
      <c r="D11" s="55" t="s">
        <v>884</v>
      </c>
    </row>
    <row r="12" spans="1:4" ht="90" x14ac:dyDescent="0.25">
      <c r="A12" s="57" t="s">
        <v>336</v>
      </c>
      <c r="B12" s="55" t="s">
        <v>377</v>
      </c>
      <c r="C12" s="65" t="s">
        <v>881</v>
      </c>
      <c r="D12" s="58" t="s">
        <v>383</v>
      </c>
    </row>
    <row r="13" spans="1:4" x14ac:dyDescent="0.25">
      <c r="A13" s="57" t="s">
        <v>336</v>
      </c>
      <c r="B13" s="55" t="s">
        <v>885</v>
      </c>
      <c r="C13" s="65" t="s">
        <v>881</v>
      </c>
      <c r="D13" s="55" t="s">
        <v>886</v>
      </c>
    </row>
    <row r="14" spans="1:4" ht="30" x14ac:dyDescent="0.25">
      <c r="A14" s="57" t="s">
        <v>489</v>
      </c>
      <c r="B14" s="55" t="s">
        <v>567</v>
      </c>
      <c r="C14" s="65" t="s">
        <v>881</v>
      </c>
      <c r="D14" s="55" t="s">
        <v>887</v>
      </c>
    </row>
    <row r="15" spans="1:4" ht="60" x14ac:dyDescent="0.25">
      <c r="A15" s="57" t="s">
        <v>575</v>
      </c>
      <c r="B15" s="55" t="s">
        <v>576</v>
      </c>
      <c r="C15" s="65" t="s">
        <v>881</v>
      </c>
      <c r="D15" s="55" t="s">
        <v>579</v>
      </c>
    </row>
    <row r="16" spans="1:4" ht="30" x14ac:dyDescent="0.25">
      <c r="A16" s="57" t="s">
        <v>575</v>
      </c>
      <c r="B16" s="55" t="s">
        <v>580</v>
      </c>
      <c r="C16" s="65" t="s">
        <v>881</v>
      </c>
      <c r="D16" s="55" t="s">
        <v>888</v>
      </c>
    </row>
    <row r="17" spans="1:4" ht="45" x14ac:dyDescent="0.25">
      <c r="A17" s="57" t="s">
        <v>575</v>
      </c>
      <c r="B17" s="55" t="s">
        <v>889</v>
      </c>
      <c r="C17" s="65" t="s">
        <v>881</v>
      </c>
      <c r="D17" s="55" t="s">
        <v>890</v>
      </c>
    </row>
    <row r="18" spans="1:4" ht="45" x14ac:dyDescent="0.25">
      <c r="A18" s="57" t="s">
        <v>575</v>
      </c>
      <c r="B18" s="55" t="s">
        <v>891</v>
      </c>
      <c r="C18" s="65" t="s">
        <v>881</v>
      </c>
      <c r="D18" s="55" t="s">
        <v>597</v>
      </c>
    </row>
    <row r="19" spans="1:4" ht="60" x14ac:dyDescent="0.25">
      <c r="A19" s="57" t="s">
        <v>633</v>
      </c>
      <c r="B19" s="55" t="s">
        <v>767</v>
      </c>
      <c r="C19" s="65" t="s">
        <v>881</v>
      </c>
      <c r="D19" s="55" t="s">
        <v>777</v>
      </c>
    </row>
    <row r="20" spans="1:4" ht="45" x14ac:dyDescent="0.25">
      <c r="A20" s="57" t="s">
        <v>320</v>
      </c>
      <c r="B20" s="55" t="s">
        <v>790</v>
      </c>
      <c r="C20" s="65" t="s">
        <v>881</v>
      </c>
      <c r="D20" s="55" t="s">
        <v>803</v>
      </c>
    </row>
  </sheetData>
  <pageMargins left="0.25" right="0.25" top="0.5" bottom="0.5" header="0.3" footer="0.3"/>
  <pageSetup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3A49E-F023-46CC-952E-73152CE56137}">
  <sheetPr>
    <tabColor theme="0" tint="-0.499984740745262"/>
  </sheetPr>
  <dimension ref="B2:H9"/>
  <sheetViews>
    <sheetView tabSelected="1" workbookViewId="0">
      <selection activeCell="J15" sqref="J15"/>
    </sheetView>
  </sheetViews>
  <sheetFormatPr defaultRowHeight="15" x14ac:dyDescent="0.25"/>
  <cols>
    <col min="2" max="2" width="12" bestFit="1" customWidth="1"/>
    <col min="4" max="4" width="10.7109375" bestFit="1" customWidth="1"/>
    <col min="6" max="6" width="8.42578125" bestFit="1" customWidth="1"/>
    <col min="8" max="8" width="13.5703125" bestFit="1" customWidth="1"/>
  </cols>
  <sheetData>
    <row r="2" spans="2:8" x14ac:dyDescent="0.25">
      <c r="B2" s="9" t="s">
        <v>869</v>
      </c>
      <c r="D2" s="9" t="s">
        <v>870</v>
      </c>
      <c r="F2" s="9" t="s">
        <v>871</v>
      </c>
      <c r="H2" s="9" t="s">
        <v>872</v>
      </c>
    </row>
    <row r="3" spans="2:8" x14ac:dyDescent="0.25">
      <c r="B3">
        <v>-3</v>
      </c>
      <c r="D3" t="s">
        <v>873</v>
      </c>
      <c r="F3" t="s">
        <v>112</v>
      </c>
      <c r="H3" s="10" t="s">
        <v>107</v>
      </c>
    </row>
    <row r="4" spans="2:8" x14ac:dyDescent="0.25">
      <c r="B4">
        <v>-2</v>
      </c>
      <c r="D4" t="s">
        <v>874</v>
      </c>
      <c r="F4" t="s">
        <v>104</v>
      </c>
      <c r="H4" s="66" t="s">
        <v>116</v>
      </c>
    </row>
    <row r="5" spans="2:8" x14ac:dyDescent="0.25">
      <c r="B5">
        <v>-1</v>
      </c>
      <c r="D5" t="s">
        <v>875</v>
      </c>
      <c r="F5" t="s">
        <v>166</v>
      </c>
      <c r="H5" s="46" t="s">
        <v>876</v>
      </c>
    </row>
    <row r="6" spans="2:8" x14ac:dyDescent="0.25">
      <c r="B6">
        <v>0</v>
      </c>
      <c r="F6" t="s">
        <v>445</v>
      </c>
    </row>
    <row r="7" spans="2:8" x14ac:dyDescent="0.25">
      <c r="B7">
        <v>1</v>
      </c>
    </row>
    <row r="8" spans="2:8" x14ac:dyDescent="0.25">
      <c r="B8">
        <v>2</v>
      </c>
    </row>
    <row r="9" spans="2:8" x14ac:dyDescent="0.25">
      <c r="B9">
        <v>3</v>
      </c>
    </row>
  </sheetData>
  <pageMargins left="0.25" right="0.25" top="0.5" bottom="0.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Assessment Framework</vt:lpstr>
      <vt:lpstr>Ideas that are progressing</vt:lpstr>
      <vt:lpstr>Ideas that are parked</vt:lpstr>
      <vt:lpstr>Scaling system</vt:lpstr>
      <vt:lpstr>'Ideas that are progressing'!Print_Area</vt:lpstr>
      <vt:lpstr>'Assessment Framework'!Print_Titles</vt:lpstr>
      <vt:lpstr>'Ideas that are parked'!Print_Titles</vt:lpstr>
      <vt:lpstr>'Ideas that are progressing'!Print_Titles</vt:lpstr>
      <vt:lpstr>'Scaling system'!Print_Titles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Karen Strawbridge</dc:creator>
  <cp:keywords/>
  <dc:description/>
  <cp:lastModifiedBy>Jasmine Reglinski</cp:lastModifiedBy>
  <cp:revision/>
  <cp:lastPrinted>2026-04-29T01:23:08Z</cp:lastPrinted>
  <dcterms:created xsi:type="dcterms:W3CDTF">2022-12-05T21:38:17Z</dcterms:created>
  <dcterms:modified xsi:type="dcterms:W3CDTF">2026-05-04T21:53:47Z</dcterms:modified>
  <cp:category/>
  <cp:contentStatus/>
</cp:coreProperties>
</file>